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won\volume1\서버1\이사회\2020이사회\4. 2021년도 예산\"/>
    </mc:Choice>
  </mc:AlternateContent>
  <xr:revisionPtr revIDLastSave="0" documentId="13_ncr:1_{3A3ADE47-99FE-4CA1-9FFD-E0C9A48F6448}" xr6:coauthVersionLast="45" xr6:coauthVersionMax="45" xr10:uidLastSave="{00000000-0000-0000-0000-000000000000}"/>
  <bookViews>
    <workbookView xWindow="-120" yWindow="-120" windowWidth="29040" windowHeight="15840" xr2:uid="{8740C6E0-0880-42A3-A8A9-044B01FFEA61}"/>
  </bookViews>
  <sheets>
    <sheet name="법인" sheetId="24" r:id="rId1"/>
    <sheet name="자비마을" sheetId="2" r:id="rId2"/>
    <sheet name="복지마을" sheetId="3" r:id="rId3"/>
    <sheet name="행복마을" sheetId="4" r:id="rId4"/>
    <sheet name="성북장복" sheetId="5" r:id="rId5"/>
    <sheet name="이천장복 " sheetId="7" r:id="rId6"/>
    <sheet name="관악" sheetId="8" r:id="rId7"/>
    <sheet name="삼전" sheetId="9" r:id="rId8"/>
    <sheet name="덕양행신" sheetId="23" r:id="rId9"/>
    <sheet name="행복플러스1,2층" sheetId="19" r:id="rId10"/>
    <sheet name="행복플러스3층" sheetId="22" r:id="rId11"/>
    <sheet name="햇비보호작업장" sheetId="21" r:id="rId12"/>
    <sheet name="율곡어린이집" sheetId="12" r:id="rId13"/>
    <sheet name="번2동어린이집" sheetId="13" r:id="rId14"/>
    <sheet name="중계1동어린이집" sheetId="14" r:id="rId15"/>
    <sheet name="삼전어린이집" sheetId="15" r:id="rId16"/>
    <sheet name="송파키움센터" sheetId="16" r:id="rId17"/>
    <sheet name="성북1" sheetId="17" r:id="rId18"/>
    <sheet name="성북2" sheetId="18" r:id="rId19"/>
  </sheets>
  <definedNames>
    <definedName name="_xlnm.Print_Area" localSheetId="6">관악!$A$1:$G$117</definedName>
    <definedName name="_xlnm.Print_Area" localSheetId="8">덕양행신!$A$1:$G$187</definedName>
    <definedName name="_xlnm.Print_Area" localSheetId="13">번2동어린이집!$A$1:$G$118</definedName>
    <definedName name="_xlnm.Print_Area" localSheetId="0">법인!$A$1:$G$136</definedName>
    <definedName name="_xlnm.Print_Area" localSheetId="7">삼전!$A$1:$G$178</definedName>
    <definedName name="_xlnm.Print_Area" localSheetId="15">삼전어린이집!$A$1:$G$119</definedName>
    <definedName name="_xlnm.Print_Area" localSheetId="17">성북1!$A$1:$G$146</definedName>
    <definedName name="_xlnm.Print_Area" localSheetId="18">성북2!$A$1:$G$146</definedName>
    <definedName name="_xlnm.Print_Area" localSheetId="4">성북장복!$A$1:$G$318</definedName>
    <definedName name="_xlnm.Print_Area" localSheetId="12">율곡어린이집!$A$1:$G$119</definedName>
    <definedName name="_xlnm.Print_Area" localSheetId="5">'이천장복 '!$A$1:$G$231</definedName>
    <definedName name="_xlnm.Print_Area" localSheetId="14">중계1동어린이집!$A$1:$G$118</definedName>
    <definedName name="_xlnm.Print_Titles" localSheetId="8">#REF!</definedName>
    <definedName name="_xlnm.Print_Titles" localSheetId="13">#REF!</definedName>
    <definedName name="_xlnm.Print_Titles" localSheetId="0">#REF!</definedName>
    <definedName name="_xlnm.Print_Titles" localSheetId="2">#REF!</definedName>
    <definedName name="_xlnm.Print_Titles" localSheetId="7">#REF!</definedName>
    <definedName name="_xlnm.Print_Titles" localSheetId="15">#REF!</definedName>
    <definedName name="_xlnm.Print_Titles" localSheetId="17">#REF!</definedName>
    <definedName name="_xlnm.Print_Titles" localSheetId="18">#REF!</definedName>
    <definedName name="_xlnm.Print_Titles" localSheetId="4">#REF!</definedName>
    <definedName name="_xlnm.Print_Titles" localSheetId="16">#REF!</definedName>
    <definedName name="_xlnm.Print_Titles" localSheetId="12">#REF!</definedName>
    <definedName name="_xlnm.Print_Titles" localSheetId="1">#REF!</definedName>
    <definedName name="_xlnm.Print_Titles" localSheetId="14">#REF!</definedName>
    <definedName name="_xlnm.Print_Titles" localSheetId="11">#REF!</definedName>
    <definedName name="_xlnm.Print_Titles" localSheetId="3">#REF!</definedName>
    <definedName name="_xlnm.Print_Titles" localSheetId="9">#REF!</definedName>
    <definedName name="_xlnm.Print_Titles" localSheetId="10">#REF!</definedName>
    <definedName name="_xlnm.Print_Titles">#REF!</definedName>
    <definedName name="보수" localSheetId="0">#REF!</definedName>
    <definedName name="보수" localSheetId="5">#REF!</definedName>
    <definedName name="보수">#REF!</definedName>
    <definedName name="보수일람표" localSheetId="0">#REF!</definedName>
    <definedName name="보수일람표" localSheetId="5">#REF!</definedName>
    <definedName name="보수일람표">#REF!</definedName>
    <definedName name="아자" localSheetId="6">#REF!</definedName>
    <definedName name="아자" localSheetId="8">#REF!</definedName>
    <definedName name="아자" localSheetId="13">#REF!</definedName>
    <definedName name="아자" localSheetId="0">#REF!</definedName>
    <definedName name="아자" localSheetId="2">#REF!</definedName>
    <definedName name="아자" localSheetId="7">#REF!</definedName>
    <definedName name="아자" localSheetId="15">#REF!</definedName>
    <definedName name="아자" localSheetId="17">#REF!</definedName>
    <definedName name="아자" localSheetId="18">#REF!</definedName>
    <definedName name="아자" localSheetId="4">#REF!</definedName>
    <definedName name="아자" localSheetId="16">#REF!</definedName>
    <definedName name="아자" localSheetId="12">#REF!</definedName>
    <definedName name="아자" localSheetId="5">#REF!</definedName>
    <definedName name="아자" localSheetId="14">#REF!</definedName>
    <definedName name="아자" localSheetId="11">#REF!</definedName>
    <definedName name="아자" localSheetId="3">#REF!</definedName>
    <definedName name="아자" localSheetId="9">#REF!</definedName>
    <definedName name="아자" localSheetId="10">#REF!</definedName>
    <definedName name="아자">#REF!</definedName>
    <definedName name="ㅏㅏㅏ" localSheetId="6">#REF!</definedName>
    <definedName name="ㅏㅏㅏ" localSheetId="8">#REF!</definedName>
    <definedName name="ㅏㅏㅏ" localSheetId="13">#REF!</definedName>
    <definedName name="ㅏㅏㅏ" localSheetId="0">#REF!</definedName>
    <definedName name="ㅏㅏㅏ" localSheetId="2">#REF!</definedName>
    <definedName name="ㅏㅏㅏ" localSheetId="7">#REF!</definedName>
    <definedName name="ㅏㅏㅏ" localSheetId="15">#REF!</definedName>
    <definedName name="ㅏㅏㅏ" localSheetId="17">#REF!</definedName>
    <definedName name="ㅏㅏㅏ" localSheetId="18">#REF!</definedName>
    <definedName name="ㅏㅏㅏ" localSheetId="4">#REF!</definedName>
    <definedName name="ㅏㅏㅏ" localSheetId="16">#REF!</definedName>
    <definedName name="ㅏㅏㅏ" localSheetId="12">#REF!</definedName>
    <definedName name="ㅏㅏㅏ" localSheetId="5">#REF!</definedName>
    <definedName name="ㅏㅏㅏ" localSheetId="14">#REF!</definedName>
    <definedName name="ㅏㅏㅏ" localSheetId="3">#REF!</definedName>
    <definedName name="ㅏㅏㅏ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4" i="24" l="1"/>
  <c r="F97" i="24"/>
  <c r="F98" i="24"/>
  <c r="F135" i="24" l="1"/>
  <c r="F134" i="24"/>
  <c r="E134" i="24"/>
  <c r="E133" i="24" s="1"/>
  <c r="D134" i="24"/>
  <c r="D133" i="24" s="1"/>
  <c r="F133" i="24"/>
  <c r="F132" i="24"/>
  <c r="F130" i="24" s="1"/>
  <c r="F129" i="24" s="1"/>
  <c r="F131" i="24"/>
  <c r="E130" i="24"/>
  <c r="E129" i="24" s="1"/>
  <c r="D130" i="24"/>
  <c r="D129" i="24" s="1"/>
  <c r="F127" i="24"/>
  <c r="E126" i="24"/>
  <c r="F126" i="24" s="1"/>
  <c r="F125" i="24" s="1"/>
  <c r="D126" i="24"/>
  <c r="D125" i="24" s="1"/>
  <c r="E125" i="24"/>
  <c r="F122" i="24"/>
  <c r="F121" i="24"/>
  <c r="F120" i="24" s="1"/>
  <c r="E120" i="24"/>
  <c r="D120" i="24"/>
  <c r="D119" i="24" s="1"/>
  <c r="E119" i="24"/>
  <c r="F118" i="24"/>
  <c r="F117" i="24"/>
  <c r="F116" i="24" s="1"/>
  <c r="E117" i="24"/>
  <c r="D117" i="24"/>
  <c r="E116" i="24"/>
  <c r="D116" i="24"/>
  <c r="F115" i="24"/>
  <c r="F114" i="24"/>
  <c r="F113" i="24"/>
  <c r="F112" i="24"/>
  <c r="F111" i="24"/>
  <c r="F110" i="24"/>
  <c r="F109" i="24"/>
  <c r="F108" i="24"/>
  <c r="F107" i="24"/>
  <c r="F106" i="24"/>
  <c r="F105" i="24"/>
  <c r="F103" i="24"/>
  <c r="F102" i="24"/>
  <c r="F101" i="24"/>
  <c r="F100" i="24"/>
  <c r="F99" i="24"/>
  <c r="F96" i="24"/>
  <c r="E95" i="24"/>
  <c r="E94" i="24" s="1"/>
  <c r="D95" i="24"/>
  <c r="D94" i="24" s="1"/>
  <c r="F93" i="24"/>
  <c r="F92" i="24"/>
  <c r="F91" i="24"/>
  <c r="F90" i="24"/>
  <c r="F89" i="24"/>
  <c r="F86" i="24"/>
  <c r="F85" i="24"/>
  <c r="F84" i="24"/>
  <c r="F83" i="24"/>
  <c r="F82" i="24"/>
  <c r="F81" i="24"/>
  <c r="F80" i="24"/>
  <c r="F79" i="24"/>
  <c r="F78" i="24"/>
  <c r="E77" i="24"/>
  <c r="F77" i="24" s="1"/>
  <c r="F76" i="24" s="1"/>
  <c r="D77" i="24"/>
  <c r="D76" i="24" s="1"/>
  <c r="F75" i="24"/>
  <c r="F74" i="24"/>
  <c r="F73" i="24"/>
  <c r="F72" i="24" s="1"/>
  <c r="F71" i="24" s="1"/>
  <c r="E72" i="24"/>
  <c r="E71" i="24" s="1"/>
  <c r="D72" i="24"/>
  <c r="D71" i="24" s="1"/>
  <c r="F70" i="24"/>
  <c r="F69" i="24"/>
  <c r="F68" i="24"/>
  <c r="F67" i="24"/>
  <c r="F66" i="24"/>
  <c r="F65" i="24"/>
  <c r="F64" i="24"/>
  <c r="E63" i="24"/>
  <c r="D63" i="24"/>
  <c r="F62" i="24"/>
  <c r="F61" i="24"/>
  <c r="F60" i="24"/>
  <c r="E59" i="24"/>
  <c r="D59" i="24"/>
  <c r="F58" i="24"/>
  <c r="F57" i="24"/>
  <c r="F56" i="24"/>
  <c r="F55" i="24"/>
  <c r="F54" i="24"/>
  <c r="F53" i="24"/>
  <c r="E52" i="24"/>
  <c r="D52" i="24"/>
  <c r="D51" i="24"/>
  <c r="F47" i="24"/>
  <c r="F46" i="24"/>
  <c r="F45" i="24"/>
  <c r="F44" i="24"/>
  <c r="E43" i="24"/>
  <c r="F43" i="24" s="1"/>
  <c r="D43" i="24"/>
  <c r="D42" i="24" s="1"/>
  <c r="F41" i="24"/>
  <c r="F40" i="24"/>
  <c r="F39" i="24"/>
  <c r="F38" i="24" s="1"/>
  <c r="F37" i="24" s="1"/>
  <c r="E38" i="24"/>
  <c r="E37" i="24" s="1"/>
  <c r="D38" i="24"/>
  <c r="D37" i="24" s="1"/>
  <c r="F34" i="24"/>
  <c r="F33" i="24"/>
  <c r="F32" i="24" s="1"/>
  <c r="E33" i="24"/>
  <c r="E32" i="24" s="1"/>
  <c r="D33" i="24"/>
  <c r="D32" i="24" s="1"/>
  <c r="F31" i="24"/>
  <c r="F30" i="24"/>
  <c r="E29" i="24"/>
  <c r="E28" i="24" s="1"/>
  <c r="D29" i="24"/>
  <c r="D28" i="24"/>
  <c r="F27" i="24"/>
  <c r="F26" i="24"/>
  <c r="F25" i="24"/>
  <c r="F24" i="24" s="1"/>
  <c r="E25" i="24"/>
  <c r="E24" i="24" s="1"/>
  <c r="D25" i="24"/>
  <c r="D24" i="24" s="1"/>
  <c r="F23" i="24"/>
  <c r="F22" i="24"/>
  <c r="F21" i="24"/>
  <c r="F20" i="24"/>
  <c r="F19" i="24"/>
  <c r="F18" i="24" s="1"/>
  <c r="E19" i="24"/>
  <c r="D19" i="24"/>
  <c r="D18" i="24" s="1"/>
  <c r="E18" i="24"/>
  <c r="F17" i="24"/>
  <c r="F16" i="24"/>
  <c r="F15" i="24" s="1"/>
  <c r="E16" i="24"/>
  <c r="E15" i="24" s="1"/>
  <c r="D16" i="24"/>
  <c r="D15" i="24"/>
  <c r="F14" i="24"/>
  <c r="E13" i="24"/>
  <c r="D13" i="24"/>
  <c r="D12" i="24" s="1"/>
  <c r="E12" i="24"/>
  <c r="F11" i="24"/>
  <c r="F10" i="24"/>
  <c r="F7" i="24" s="1"/>
  <c r="F6" i="24" s="1"/>
  <c r="F9" i="24"/>
  <c r="F8" i="24"/>
  <c r="E7" i="24"/>
  <c r="E6" i="24" s="1"/>
  <c r="D7" i="24"/>
  <c r="D6" i="24" s="1"/>
  <c r="D50" i="24" l="1"/>
  <c r="F63" i="24"/>
  <c r="F52" i="24"/>
  <c r="E51" i="24"/>
  <c r="E42" i="24"/>
  <c r="E5" i="24" s="1"/>
  <c r="F42" i="24"/>
  <c r="F5" i="24"/>
  <c r="D5" i="24"/>
  <c r="F119" i="24"/>
  <c r="F59" i="24"/>
  <c r="E76" i="24"/>
  <c r="F95" i="24"/>
  <c r="F94" i="24" s="1"/>
  <c r="E139" i="23"/>
  <c r="F57" i="23"/>
  <c r="E57" i="23"/>
  <c r="E56" i="23" s="1"/>
  <c r="F53" i="23"/>
  <c r="E53" i="23"/>
  <c r="F54" i="23"/>
  <c r="D179" i="23"/>
  <c r="F180" i="23"/>
  <c r="F179" i="23" s="1"/>
  <c r="F178" i="23" s="1"/>
  <c r="E179" i="23"/>
  <c r="E178" i="23"/>
  <c r="D178" i="23"/>
  <c r="D167" i="23"/>
  <c r="D166" i="23" s="1"/>
  <c r="F119" i="23"/>
  <c r="F120" i="23"/>
  <c r="F118" i="23"/>
  <c r="F58" i="23"/>
  <c r="F59" i="23"/>
  <c r="F60" i="23"/>
  <c r="E8" i="23"/>
  <c r="E7" i="23" s="1"/>
  <c r="D8" i="23"/>
  <c r="D7" i="23" s="1"/>
  <c r="F16" i="23"/>
  <c r="F15" i="23"/>
  <c r="F14" i="23"/>
  <c r="F13" i="23"/>
  <c r="D21" i="23"/>
  <c r="D20" i="23" s="1"/>
  <c r="D27" i="23"/>
  <c r="D26" i="23" s="1"/>
  <c r="D37" i="23"/>
  <c r="D36" i="23" s="1"/>
  <c r="F187" i="23"/>
  <c r="F186" i="23" s="1"/>
  <c r="F185" i="23" s="1"/>
  <c r="E186" i="23"/>
  <c r="D186" i="23"/>
  <c r="E185" i="23"/>
  <c r="D185" i="23"/>
  <c r="F184" i="23"/>
  <c r="F183" i="23"/>
  <c r="E182" i="23"/>
  <c r="E181" i="23" s="1"/>
  <c r="D182" i="23"/>
  <c r="D181" i="23"/>
  <c r="F177" i="23"/>
  <c r="F176" i="23"/>
  <c r="E175" i="23"/>
  <c r="E174" i="23" s="1"/>
  <c r="D175" i="23"/>
  <c r="D174" i="23" s="1"/>
  <c r="F174" i="23"/>
  <c r="F173" i="23"/>
  <c r="F172" i="23" s="1"/>
  <c r="F171" i="23" s="1"/>
  <c r="E172" i="23"/>
  <c r="E171" i="23" s="1"/>
  <c r="D172" i="23"/>
  <c r="D171" i="23"/>
  <c r="F170" i="23"/>
  <c r="F169" i="23"/>
  <c r="F168" i="23"/>
  <c r="E167" i="23"/>
  <c r="F165" i="23"/>
  <c r="F164" i="23"/>
  <c r="F163" i="23"/>
  <c r="E162" i="23"/>
  <c r="E161" i="23" s="1"/>
  <c r="D162" i="23"/>
  <c r="D161" i="23" s="1"/>
  <c r="F160" i="23"/>
  <c r="F159" i="23"/>
  <c r="F158" i="23"/>
  <c r="F157" i="23"/>
  <c r="F156" i="23"/>
  <c r="F155" i="23"/>
  <c r="F152" i="23"/>
  <c r="E151" i="23"/>
  <c r="D151" i="23"/>
  <c r="F150" i="23"/>
  <c r="F149" i="23"/>
  <c r="F148" i="23"/>
  <c r="E147" i="23"/>
  <c r="D147" i="23"/>
  <c r="F146" i="23"/>
  <c r="F145" i="23"/>
  <c r="F144" i="23"/>
  <c r="F143" i="23"/>
  <c r="F142" i="23"/>
  <c r="F141" i="23"/>
  <c r="E140" i="23"/>
  <c r="D140" i="23"/>
  <c r="F137" i="23"/>
  <c r="F136" i="23" s="1"/>
  <c r="F135" i="23" s="1"/>
  <c r="E136" i="23"/>
  <c r="E135" i="23" s="1"/>
  <c r="D136" i="23"/>
  <c r="D135" i="23" s="1"/>
  <c r="F134" i="23"/>
  <c r="F133" i="23"/>
  <c r="F132" i="23" s="1"/>
  <c r="F131" i="23" s="1"/>
  <c r="E132" i="23"/>
  <c r="E131" i="23" s="1"/>
  <c r="D132" i="23"/>
  <c r="D131" i="23" s="1"/>
  <c r="F130" i="23"/>
  <c r="E129" i="23"/>
  <c r="E128" i="23" s="1"/>
  <c r="D129" i="23"/>
  <c r="F127" i="23"/>
  <c r="F126" i="23"/>
  <c r="F125" i="23" s="1"/>
  <c r="E125" i="23"/>
  <c r="D125" i="23"/>
  <c r="D124" i="23" s="1"/>
  <c r="E124" i="23"/>
  <c r="F123" i="23"/>
  <c r="F122" i="23" s="1"/>
  <c r="E122" i="23"/>
  <c r="D122" i="23"/>
  <c r="F117" i="23"/>
  <c r="F116" i="23"/>
  <c r="F113" i="23"/>
  <c r="F112" i="23"/>
  <c r="F111" i="23"/>
  <c r="F110" i="23"/>
  <c r="F109" i="23"/>
  <c r="F108" i="23"/>
  <c r="E107" i="23"/>
  <c r="E106" i="23" s="1"/>
  <c r="D107" i="23"/>
  <c r="F105" i="23"/>
  <c r="F104" i="23"/>
  <c r="F103" i="23"/>
  <c r="E102" i="23"/>
  <c r="E101" i="23" s="1"/>
  <c r="D102" i="23"/>
  <c r="D101" i="23"/>
  <c r="F100" i="23"/>
  <c r="F99" i="23"/>
  <c r="F98" i="23"/>
  <c r="F97" i="23"/>
  <c r="F96" i="23"/>
  <c r="F95" i="23"/>
  <c r="F94" i="23"/>
  <c r="E93" i="23"/>
  <c r="D93" i="23"/>
  <c r="F92" i="23"/>
  <c r="F91" i="23"/>
  <c r="F90" i="23"/>
  <c r="E89" i="23"/>
  <c r="D89" i="23"/>
  <c r="F88" i="23"/>
  <c r="F87" i="23"/>
  <c r="F86" i="23"/>
  <c r="F85" i="23"/>
  <c r="F84" i="23"/>
  <c r="F83" i="23"/>
  <c r="E82" i="23"/>
  <c r="D82" i="23"/>
  <c r="F76" i="23"/>
  <c r="F74" i="23"/>
  <c r="E73" i="23"/>
  <c r="E72" i="23" s="1"/>
  <c r="D73" i="23"/>
  <c r="D72" i="23" s="1"/>
  <c r="F71" i="23"/>
  <c r="F70" i="23"/>
  <c r="E69" i="23"/>
  <c r="E68" i="23" s="1"/>
  <c r="D69" i="23"/>
  <c r="D68" i="23" s="1"/>
  <c r="F67" i="23"/>
  <c r="F66" i="23" s="1"/>
  <c r="F65" i="23" s="1"/>
  <c r="E66" i="23"/>
  <c r="E65" i="23" s="1"/>
  <c r="D66" i="23"/>
  <c r="D65" i="23" s="1"/>
  <c r="F64" i="23"/>
  <c r="F63" i="23"/>
  <c r="E62" i="23"/>
  <c r="E61" i="23" s="1"/>
  <c r="D62" i="23"/>
  <c r="D61" i="23" s="1"/>
  <c r="D57" i="23"/>
  <c r="D56" i="23"/>
  <c r="F55" i="23"/>
  <c r="F52" i="23"/>
  <c r="D53" i="23"/>
  <c r="D52" i="23" s="1"/>
  <c r="E52" i="23"/>
  <c r="F50" i="23"/>
  <c r="F49" i="23"/>
  <c r="F48" i="23"/>
  <c r="E47" i="23"/>
  <c r="D47" i="23"/>
  <c r="D46" i="23" s="1"/>
  <c r="F45" i="23"/>
  <c r="F44" i="23"/>
  <c r="F43" i="23"/>
  <c r="E42" i="23"/>
  <c r="E41" i="23" s="1"/>
  <c r="D42" i="23"/>
  <c r="D41" i="23"/>
  <c r="F40" i="23"/>
  <c r="F39" i="23"/>
  <c r="F38" i="23"/>
  <c r="E37" i="23"/>
  <c r="E36" i="23" s="1"/>
  <c r="F33" i="23"/>
  <c r="F32" i="23"/>
  <c r="E31" i="23"/>
  <c r="E30" i="23" s="1"/>
  <c r="D31" i="23"/>
  <c r="D30" i="23" s="1"/>
  <c r="F29" i="23"/>
  <c r="F28" i="23"/>
  <c r="E27" i="23"/>
  <c r="E26" i="23" s="1"/>
  <c r="F25" i="23"/>
  <c r="F24" i="23"/>
  <c r="F23" i="23"/>
  <c r="F22" i="23"/>
  <c r="E21" i="23"/>
  <c r="E20" i="23" s="1"/>
  <c r="F19" i="23"/>
  <c r="E18" i="23"/>
  <c r="E17" i="23" s="1"/>
  <c r="D18" i="23"/>
  <c r="D17" i="23" s="1"/>
  <c r="F12" i="23"/>
  <c r="F11" i="23"/>
  <c r="F10" i="23"/>
  <c r="F9" i="23"/>
  <c r="F8" i="23" s="1"/>
  <c r="F7" i="23" s="1"/>
  <c r="F51" i="24" l="1"/>
  <c r="F50" i="24"/>
  <c r="E50" i="24"/>
  <c r="F73" i="23"/>
  <c r="F72" i="23" s="1"/>
  <c r="F56" i="23"/>
  <c r="E51" i="23"/>
  <c r="F37" i="23"/>
  <c r="F36" i="23" s="1"/>
  <c r="E121" i="23"/>
  <c r="F129" i="23"/>
  <c r="F128" i="23" s="1"/>
  <c r="F42" i="23"/>
  <c r="F41" i="23" s="1"/>
  <c r="F124" i="23"/>
  <c r="D121" i="23"/>
  <c r="F162" i="23"/>
  <c r="F161" i="23" s="1"/>
  <c r="F121" i="23"/>
  <c r="F69" i="23"/>
  <c r="F68" i="23" s="1"/>
  <c r="F182" i="23"/>
  <c r="F181" i="23" s="1"/>
  <c r="F151" i="23"/>
  <c r="F107" i="23"/>
  <c r="F106" i="23" s="1"/>
  <c r="E81" i="23"/>
  <c r="F27" i="23"/>
  <c r="F26" i="23" s="1"/>
  <c r="F167" i="23"/>
  <c r="F166" i="23" s="1"/>
  <c r="D139" i="23"/>
  <c r="D138" i="23" s="1"/>
  <c r="F147" i="23"/>
  <c r="F140" i="23"/>
  <c r="D106" i="23"/>
  <c r="F102" i="23"/>
  <c r="F101" i="23" s="1"/>
  <c r="F93" i="23"/>
  <c r="F89" i="23"/>
  <c r="F82" i="23"/>
  <c r="D81" i="23"/>
  <c r="D51" i="23"/>
  <c r="F47" i="23"/>
  <c r="D6" i="23"/>
  <c r="D5" i="23" s="1"/>
  <c r="F21" i="23"/>
  <c r="F20" i="23" s="1"/>
  <c r="F62" i="23"/>
  <c r="F61" i="23" s="1"/>
  <c r="E46" i="23"/>
  <c r="F46" i="23" s="1"/>
  <c r="E166" i="23"/>
  <c r="E138" i="23" s="1"/>
  <c r="D128" i="23"/>
  <c r="E128" i="9"/>
  <c r="E5" i="23" l="1"/>
  <c r="F51" i="23"/>
  <c r="F81" i="23"/>
  <c r="E80" i="23"/>
  <c r="E6" i="23"/>
  <c r="F6" i="23" s="1"/>
  <c r="F139" i="23"/>
  <c r="D80" i="23"/>
  <c r="D79" i="23" s="1"/>
  <c r="F120" i="22"/>
  <c r="F119" i="22"/>
  <c r="E119" i="22"/>
  <c r="E118" i="22" s="1"/>
  <c r="D119" i="22"/>
  <c r="D118" i="22" s="1"/>
  <c r="E116" i="22"/>
  <c r="D116" i="22"/>
  <c r="F116" i="22" s="1"/>
  <c r="E115" i="22"/>
  <c r="F115" i="22" s="1"/>
  <c r="D115" i="22"/>
  <c r="E113" i="22"/>
  <c r="F113" i="22" s="1"/>
  <c r="D113" i="22"/>
  <c r="D112" i="22" s="1"/>
  <c r="E112" i="22"/>
  <c r="F111" i="22"/>
  <c r="F110" i="22"/>
  <c r="E109" i="22"/>
  <c r="F109" i="22" s="1"/>
  <c r="D109" i="22"/>
  <c r="D108" i="22" s="1"/>
  <c r="E108" i="22"/>
  <c r="F108" i="22" s="1"/>
  <c r="F107" i="22"/>
  <c r="F106" i="22"/>
  <c r="E106" i="22"/>
  <c r="D106" i="22"/>
  <c r="E105" i="22"/>
  <c r="D105" i="22"/>
  <c r="F105" i="22" s="1"/>
  <c r="F104" i="22"/>
  <c r="F103" i="22"/>
  <c r="F102" i="22"/>
  <c r="E102" i="22"/>
  <c r="D102" i="22"/>
  <c r="F101" i="22"/>
  <c r="D100" i="22"/>
  <c r="F100" i="22" s="1"/>
  <c r="F99" i="22" s="1"/>
  <c r="E99" i="22"/>
  <c r="D99" i="22"/>
  <c r="D97" i="22"/>
  <c r="D96" i="22" s="1"/>
  <c r="F96" i="22" s="1"/>
  <c r="F95" i="22"/>
  <c r="F94" i="22"/>
  <c r="F93" i="22"/>
  <c r="F92" i="22"/>
  <c r="F91" i="22"/>
  <c r="F90" i="22"/>
  <c r="F89" i="22"/>
  <c r="F86" i="22"/>
  <c r="F85" i="22"/>
  <c r="F84" i="22"/>
  <c r="E83" i="22"/>
  <c r="F83" i="22" s="1"/>
  <c r="D83" i="22"/>
  <c r="F82" i="22"/>
  <c r="F81" i="22"/>
  <c r="F80" i="22"/>
  <c r="F79" i="22"/>
  <c r="F78" i="22"/>
  <c r="E77" i="22"/>
  <c r="F77" i="22" s="1"/>
  <c r="D77" i="22"/>
  <c r="D76" i="22" s="1"/>
  <c r="F75" i="22"/>
  <c r="F74" i="22"/>
  <c r="F73" i="22"/>
  <c r="F72" i="22"/>
  <c r="E72" i="22"/>
  <c r="E71" i="22" s="1"/>
  <c r="F71" i="22" s="1"/>
  <c r="D72" i="22"/>
  <c r="D71" i="22"/>
  <c r="F70" i="22"/>
  <c r="F69" i="22"/>
  <c r="F68" i="22"/>
  <c r="F67" i="22"/>
  <c r="F66" i="22"/>
  <c r="F65" i="22"/>
  <c r="E64" i="22"/>
  <c r="F64" i="22" s="1"/>
  <c r="D64" i="22"/>
  <c r="F63" i="22"/>
  <c r="F62" i="22"/>
  <c r="F61" i="22"/>
  <c r="E60" i="22"/>
  <c r="F60" i="22" s="1"/>
  <c r="D60" i="22"/>
  <c r="F59" i="22"/>
  <c r="F58" i="22"/>
  <c r="F57" i="22"/>
  <c r="F56" i="22"/>
  <c r="F53" i="22" s="1"/>
  <c r="F55" i="22"/>
  <c r="F54" i="22"/>
  <c r="E53" i="22"/>
  <c r="D53" i="22"/>
  <c r="D52" i="22"/>
  <c r="F48" i="22"/>
  <c r="F47" i="22"/>
  <c r="F46" i="22"/>
  <c r="E45" i="22"/>
  <c r="F45" i="22" s="1"/>
  <c r="D45" i="22"/>
  <c r="D44" i="22"/>
  <c r="F43" i="22"/>
  <c r="F42" i="22"/>
  <c r="F41" i="22"/>
  <c r="F40" i="22"/>
  <c r="F39" i="22" s="1"/>
  <c r="E40" i="22"/>
  <c r="D40" i="22"/>
  <c r="E39" i="22"/>
  <c r="D39" i="22"/>
  <c r="F36" i="22"/>
  <c r="F35" i="22"/>
  <c r="F34" i="22"/>
  <c r="E33" i="22"/>
  <c r="F33" i="22" s="1"/>
  <c r="D33" i="22"/>
  <c r="D32" i="22" s="1"/>
  <c r="E32" i="22"/>
  <c r="F32" i="22" s="1"/>
  <c r="F31" i="22"/>
  <c r="F30" i="22"/>
  <c r="E29" i="22"/>
  <c r="F29" i="22" s="1"/>
  <c r="D29" i="22"/>
  <c r="D28" i="22" s="1"/>
  <c r="E28" i="22"/>
  <c r="F28" i="22" s="1"/>
  <c r="F27" i="22"/>
  <c r="F26" i="22"/>
  <c r="E26" i="22"/>
  <c r="D26" i="22"/>
  <c r="E25" i="22"/>
  <c r="D25" i="22"/>
  <c r="F25" i="22" s="1"/>
  <c r="F24" i="22"/>
  <c r="F23" i="22"/>
  <c r="F22" i="22"/>
  <c r="E22" i="22"/>
  <c r="D22" i="22"/>
  <c r="E21" i="22"/>
  <c r="D21" i="22"/>
  <c r="F21" i="22" s="1"/>
  <c r="F20" i="22"/>
  <c r="F19" i="22"/>
  <c r="F18" i="22"/>
  <c r="F16" i="22" s="1"/>
  <c r="F15" i="22" s="1"/>
  <c r="F17" i="22"/>
  <c r="E16" i="22"/>
  <c r="E15" i="22" s="1"/>
  <c r="D16" i="22"/>
  <c r="D15" i="22"/>
  <c r="F14" i="22"/>
  <c r="E13" i="22"/>
  <c r="F13" i="22" s="1"/>
  <c r="D13" i="22"/>
  <c r="D12" i="22" s="1"/>
  <c r="E12" i="22"/>
  <c r="F12" i="22" s="1"/>
  <c r="F11" i="22"/>
  <c r="F10" i="22"/>
  <c r="E10" i="22"/>
  <c r="E9" i="22" s="1"/>
  <c r="F9" i="22" s="1"/>
  <c r="D10" i="22"/>
  <c r="D9" i="22"/>
  <c r="F8" i="22"/>
  <c r="E7" i="22"/>
  <c r="F7" i="22" s="1"/>
  <c r="D7" i="22"/>
  <c r="D6" i="22" s="1"/>
  <c r="D5" i="22" s="1"/>
  <c r="F138" i="23" l="1"/>
  <c r="E79" i="23"/>
  <c r="F79" i="23" s="1"/>
  <c r="F5" i="23"/>
  <c r="F80" i="23"/>
  <c r="D51" i="22"/>
  <c r="F52" i="22"/>
  <c r="F51" i="22" s="1"/>
  <c r="F112" i="22"/>
  <c r="F118" i="22"/>
  <c r="E44" i="22"/>
  <c r="F44" i="22" s="1"/>
  <c r="E6" i="22"/>
  <c r="E76" i="22"/>
  <c r="F76" i="22" s="1"/>
  <c r="F97" i="22"/>
  <c r="E52" i="22"/>
  <c r="E51" i="22" s="1"/>
  <c r="E5" i="22" l="1"/>
  <c r="F5" i="22" s="1"/>
  <c r="F6" i="22"/>
  <c r="E54" i="15" l="1"/>
  <c r="E5" i="15"/>
  <c r="F119" i="21" l="1"/>
  <c r="F118" i="21"/>
  <c r="E117" i="21"/>
  <c r="E116" i="21" s="1"/>
  <c r="D117" i="21"/>
  <c r="D116" i="21" s="1"/>
  <c r="F115" i="21"/>
  <c r="E114" i="21"/>
  <c r="E113" i="21" s="1"/>
  <c r="D114" i="21"/>
  <c r="D113" i="21" s="1"/>
  <c r="F112" i="21"/>
  <c r="F111" i="21"/>
  <c r="F110" i="21"/>
  <c r="F109" i="21"/>
  <c r="F108" i="21"/>
  <c r="F107" i="21"/>
  <c r="E106" i="21"/>
  <c r="F106" i="21" s="1"/>
  <c r="D106" i="21"/>
  <c r="F105" i="21"/>
  <c r="F104" i="21"/>
  <c r="F103" i="21"/>
  <c r="F102" i="21"/>
  <c r="F101" i="21"/>
  <c r="F100" i="21"/>
  <c r="F99" i="21"/>
  <c r="F98" i="21"/>
  <c r="F97" i="21"/>
  <c r="E96" i="21"/>
  <c r="E95" i="21" s="1"/>
  <c r="D96" i="21"/>
  <c r="D95" i="21" s="1"/>
  <c r="F92" i="21"/>
  <c r="F91" i="21"/>
  <c r="F90" i="21"/>
  <c r="E89" i="21"/>
  <c r="E88" i="21" s="1"/>
  <c r="D89" i="21"/>
  <c r="D88" i="21" s="1"/>
  <c r="F87" i="21"/>
  <c r="F86" i="21"/>
  <c r="F85" i="21"/>
  <c r="F84" i="21"/>
  <c r="F83" i="21"/>
  <c r="F82" i="21"/>
  <c r="E81" i="21"/>
  <c r="F81" i="21" s="1"/>
  <c r="D81" i="21"/>
  <c r="F80" i="21"/>
  <c r="F79" i="21"/>
  <c r="F78" i="21"/>
  <c r="F77" i="21"/>
  <c r="E77" i="21"/>
  <c r="D77" i="21"/>
  <c r="F76" i="21"/>
  <c r="F75" i="21"/>
  <c r="F74" i="21"/>
  <c r="F73" i="21"/>
  <c r="F72" i="21"/>
  <c r="F71" i="21"/>
  <c r="E70" i="21"/>
  <c r="F70" i="21" s="1"/>
  <c r="D70" i="21"/>
  <c r="E69" i="21"/>
  <c r="F69" i="21" s="1"/>
  <c r="D69" i="21"/>
  <c r="D68" i="21" s="1"/>
  <c r="F48" i="21"/>
  <c r="F47" i="21"/>
  <c r="F46" i="21"/>
  <c r="F45" i="21"/>
  <c r="E45" i="21"/>
  <c r="E44" i="21" s="1"/>
  <c r="D45" i="21"/>
  <c r="D44" i="21" s="1"/>
  <c r="F44" i="21"/>
  <c r="F43" i="21"/>
  <c r="F42" i="21"/>
  <c r="F41" i="21"/>
  <c r="E40" i="21"/>
  <c r="E39" i="21" s="1"/>
  <c r="F39" i="21" s="1"/>
  <c r="D40" i="21"/>
  <c r="D39" i="21" s="1"/>
  <c r="F38" i="21"/>
  <c r="F37" i="21"/>
  <c r="F36" i="21"/>
  <c r="F35" i="21"/>
  <c r="E35" i="21"/>
  <c r="E34" i="21" s="1"/>
  <c r="F34" i="21" s="1"/>
  <c r="D35" i="21"/>
  <c r="D34" i="21"/>
  <c r="F31" i="21"/>
  <c r="F30" i="21"/>
  <c r="E29" i="21"/>
  <c r="F29" i="21" s="1"/>
  <c r="D29" i="21"/>
  <c r="D28" i="21"/>
  <c r="F28" i="21" s="1"/>
  <c r="F27" i="21"/>
  <c r="E26" i="21"/>
  <c r="F26" i="21" s="1"/>
  <c r="D26" i="21"/>
  <c r="D25" i="21" s="1"/>
  <c r="F25" i="21" s="1"/>
  <c r="F24" i="21"/>
  <c r="F23" i="21"/>
  <c r="E22" i="21"/>
  <c r="F22" i="21" s="1"/>
  <c r="D22" i="21"/>
  <c r="D21" i="21" s="1"/>
  <c r="E21" i="21"/>
  <c r="F21" i="21" s="1"/>
  <c r="F20" i="21"/>
  <c r="F19" i="21"/>
  <c r="F18" i="21"/>
  <c r="F17" i="21"/>
  <c r="E16" i="21"/>
  <c r="E15" i="21" s="1"/>
  <c r="D16" i="21"/>
  <c r="D15" i="21" s="1"/>
  <c r="F14" i="21"/>
  <c r="D13" i="21"/>
  <c r="F13" i="21" s="1"/>
  <c r="D12" i="21"/>
  <c r="F12" i="21" s="1"/>
  <c r="F11" i="21"/>
  <c r="E10" i="21"/>
  <c r="F10" i="21" s="1"/>
  <c r="D10" i="21"/>
  <c r="E9" i="21"/>
  <c r="F9" i="21" s="1"/>
  <c r="D9" i="21"/>
  <c r="F8" i="21"/>
  <c r="E7" i="21"/>
  <c r="F7" i="21" s="1"/>
  <c r="F6" i="21" s="1"/>
  <c r="E6" i="21"/>
  <c r="D6" i="21"/>
  <c r="G5" i="21"/>
  <c r="F88" i="21" l="1"/>
  <c r="E68" i="21"/>
  <c r="F68" i="21" s="1"/>
  <c r="F15" i="21"/>
  <c r="E5" i="21"/>
  <c r="D5" i="21"/>
  <c r="F95" i="21"/>
  <c r="F113" i="21"/>
  <c r="F116" i="21"/>
  <c r="F16" i="21"/>
  <c r="F40" i="21"/>
  <c r="F89" i="21"/>
  <c r="F117" i="21"/>
  <c r="F96" i="21"/>
  <c r="F114" i="21"/>
  <c r="F5" i="21" l="1"/>
  <c r="F139" i="19" l="1"/>
  <c r="E138" i="19"/>
  <c r="E137" i="19" s="1"/>
  <c r="D138" i="19"/>
  <c r="D137" i="19" s="1"/>
  <c r="E135" i="19"/>
  <c r="F135" i="19" s="1"/>
  <c r="D135" i="19"/>
  <c r="E134" i="19"/>
  <c r="F134" i="19" s="1"/>
  <c r="D134" i="19"/>
  <c r="E132" i="19"/>
  <c r="F132" i="19" s="1"/>
  <c r="D132" i="19"/>
  <c r="E131" i="19"/>
  <c r="F131" i="19" s="1"/>
  <c r="D131" i="19"/>
  <c r="F130" i="19"/>
  <c r="F129" i="19"/>
  <c r="E128" i="19"/>
  <c r="F128" i="19" s="1"/>
  <c r="D128" i="19"/>
  <c r="E127" i="19"/>
  <c r="F127" i="19" s="1"/>
  <c r="D127" i="19"/>
  <c r="F126" i="19"/>
  <c r="F125" i="19"/>
  <c r="E125" i="19"/>
  <c r="D125" i="19"/>
  <c r="E124" i="19"/>
  <c r="F124" i="19" s="1"/>
  <c r="D124" i="19"/>
  <c r="F123" i="19"/>
  <c r="F122" i="19"/>
  <c r="F121" i="19"/>
  <c r="E121" i="19"/>
  <c r="D121" i="19"/>
  <c r="F120" i="19"/>
  <c r="D119" i="19"/>
  <c r="F119" i="19" s="1"/>
  <c r="F118" i="19" s="1"/>
  <c r="E118" i="19"/>
  <c r="D118" i="19"/>
  <c r="D116" i="19"/>
  <c r="F116" i="19" s="1"/>
  <c r="D115" i="19"/>
  <c r="F115" i="19" s="1"/>
  <c r="F114" i="19"/>
  <c r="F113" i="19"/>
  <c r="E113" i="19"/>
  <c r="D113" i="19"/>
  <c r="D103" i="19" s="1"/>
  <c r="F110" i="19"/>
  <c r="F109" i="19"/>
  <c r="F108" i="19"/>
  <c r="F107" i="19"/>
  <c r="F106" i="19"/>
  <c r="F105" i="19"/>
  <c r="E104" i="19"/>
  <c r="E103" i="19" s="1"/>
  <c r="D104" i="19"/>
  <c r="F102" i="19"/>
  <c r="F101" i="19"/>
  <c r="F100" i="19"/>
  <c r="F99" i="19"/>
  <c r="E99" i="19"/>
  <c r="D99" i="19"/>
  <c r="E98" i="19"/>
  <c r="F98" i="19" s="1"/>
  <c r="D98" i="19"/>
  <c r="F97" i="19"/>
  <c r="F96" i="19"/>
  <c r="F95" i="19"/>
  <c r="F94" i="19"/>
  <c r="F93" i="19"/>
  <c r="F92" i="19"/>
  <c r="E91" i="19"/>
  <c r="F91" i="19" s="1"/>
  <c r="D91" i="19"/>
  <c r="F90" i="19"/>
  <c r="F89" i="19"/>
  <c r="F88" i="19"/>
  <c r="E87" i="19"/>
  <c r="F87" i="19" s="1"/>
  <c r="D87" i="19"/>
  <c r="F86" i="19"/>
  <c r="F85" i="19"/>
  <c r="F84" i="19"/>
  <c r="F83" i="19"/>
  <c r="F80" i="19" s="1"/>
  <c r="F82" i="19"/>
  <c r="F81" i="19"/>
  <c r="E80" i="19"/>
  <c r="D80" i="19"/>
  <c r="E79" i="19"/>
  <c r="D79" i="19"/>
  <c r="F50" i="19"/>
  <c r="F49" i="19"/>
  <c r="F48" i="19"/>
  <c r="E47" i="19"/>
  <c r="E46" i="19" s="1"/>
  <c r="D47" i="19"/>
  <c r="D46" i="19"/>
  <c r="F45" i="19"/>
  <c r="F44" i="19"/>
  <c r="F43" i="19"/>
  <c r="F42" i="19"/>
  <c r="F41" i="19" s="1"/>
  <c r="E42" i="19"/>
  <c r="D42" i="19"/>
  <c r="E41" i="19"/>
  <c r="D41" i="19"/>
  <c r="F40" i="19"/>
  <c r="F39" i="19"/>
  <c r="F36" i="19"/>
  <c r="E35" i="19"/>
  <c r="F35" i="19" s="1"/>
  <c r="D35" i="19"/>
  <c r="E34" i="19"/>
  <c r="F34" i="19" s="1"/>
  <c r="D34" i="19"/>
  <c r="F33" i="19"/>
  <c r="F32" i="19"/>
  <c r="E31" i="19"/>
  <c r="F31" i="19" s="1"/>
  <c r="D31" i="19"/>
  <c r="E30" i="19"/>
  <c r="F30" i="19" s="1"/>
  <c r="D30" i="19"/>
  <c r="F29" i="19"/>
  <c r="F28" i="19"/>
  <c r="E28" i="19"/>
  <c r="D28" i="19"/>
  <c r="E27" i="19"/>
  <c r="F27" i="19" s="1"/>
  <c r="D27" i="19"/>
  <c r="F26" i="19"/>
  <c r="F25" i="19"/>
  <c r="F24" i="19"/>
  <c r="E24" i="19"/>
  <c r="D24" i="19"/>
  <c r="E23" i="19"/>
  <c r="F23" i="19" s="1"/>
  <c r="D23" i="19"/>
  <c r="F22" i="19"/>
  <c r="F21" i="19"/>
  <c r="F20" i="19"/>
  <c r="F18" i="19" s="1"/>
  <c r="F17" i="19" s="1"/>
  <c r="F19" i="19"/>
  <c r="E18" i="19"/>
  <c r="D18" i="19"/>
  <c r="E17" i="19"/>
  <c r="D17" i="19"/>
  <c r="F16" i="19"/>
  <c r="E15" i="19"/>
  <c r="F15" i="19" s="1"/>
  <c r="D15" i="19"/>
  <c r="E14" i="19"/>
  <c r="F14" i="19" s="1"/>
  <c r="D14" i="19"/>
  <c r="F13" i="19"/>
  <c r="F12" i="19"/>
  <c r="E11" i="19"/>
  <c r="F11" i="19" s="1"/>
  <c r="D11" i="19"/>
  <c r="E10" i="19"/>
  <c r="F10" i="19" s="1"/>
  <c r="D10" i="19"/>
  <c r="F9" i="19"/>
  <c r="F8" i="19"/>
  <c r="E7" i="19"/>
  <c r="F7" i="19" s="1"/>
  <c r="D7" i="19"/>
  <c r="E6" i="19"/>
  <c r="F6" i="19" s="1"/>
  <c r="D6" i="19"/>
  <c r="D5" i="19" s="1"/>
  <c r="D78" i="19" l="1"/>
  <c r="F103" i="19"/>
  <c r="E78" i="19"/>
  <c r="F137" i="19"/>
  <c r="F46" i="19"/>
  <c r="E5" i="19"/>
  <c r="F5" i="19" s="1"/>
  <c r="F79" i="19"/>
  <c r="F78" i="19" s="1"/>
  <c r="F47" i="19"/>
  <c r="F104" i="19"/>
  <c r="F138" i="19"/>
  <c r="E181" i="7"/>
  <c r="E182" i="7"/>
  <c r="E89" i="7"/>
  <c r="F89" i="7" s="1"/>
  <c r="F92" i="7"/>
  <c r="F93" i="7"/>
  <c r="F94" i="7"/>
  <c r="F146" i="18" l="1"/>
  <c r="E145" i="18"/>
  <c r="F145" i="18" s="1"/>
  <c r="D145" i="18"/>
  <c r="D144" i="18" s="1"/>
  <c r="E144" i="18"/>
  <c r="F144" i="18" s="1"/>
  <c r="E142" i="18"/>
  <c r="F142" i="18" s="1"/>
  <c r="D142" i="18"/>
  <c r="E141" i="18"/>
  <c r="F141" i="18" s="1"/>
  <c r="D141" i="18"/>
  <c r="F139" i="18"/>
  <c r="E139" i="18"/>
  <c r="D139" i="18"/>
  <c r="E138" i="18"/>
  <c r="F138" i="18" s="1"/>
  <c r="D138" i="18"/>
  <c r="F137" i="18"/>
  <c r="F136" i="18"/>
  <c r="F135" i="18"/>
  <c r="E135" i="18"/>
  <c r="D135" i="18"/>
  <c r="E134" i="18"/>
  <c r="F134" i="18" s="1"/>
  <c r="D134" i="18"/>
  <c r="F133" i="18"/>
  <c r="E132" i="18"/>
  <c r="E131" i="18" s="1"/>
  <c r="F131" i="18" s="1"/>
  <c r="D132" i="18"/>
  <c r="D131" i="18"/>
  <c r="F130" i="18"/>
  <c r="F129" i="18"/>
  <c r="E128" i="18"/>
  <c r="F128" i="18" s="1"/>
  <c r="D128" i="18"/>
  <c r="F127" i="18"/>
  <c r="E126" i="18"/>
  <c r="D126" i="18"/>
  <c r="F126" i="18" s="1"/>
  <c r="D125" i="18"/>
  <c r="F124" i="18"/>
  <c r="E123" i="18"/>
  <c r="F123" i="18" s="1"/>
  <c r="D123" i="18"/>
  <c r="E122" i="18"/>
  <c r="F122" i="18" s="1"/>
  <c r="D122" i="18"/>
  <c r="F121" i="18"/>
  <c r="F120" i="18"/>
  <c r="F119" i="18"/>
  <c r="F118" i="18"/>
  <c r="F117" i="18"/>
  <c r="F116" i="18"/>
  <c r="F115" i="18"/>
  <c r="F114" i="18"/>
  <c r="F113" i="18"/>
  <c r="F112" i="18"/>
  <c r="E111" i="18"/>
  <c r="F111" i="18" s="1"/>
  <c r="D111" i="18"/>
  <c r="F108" i="18"/>
  <c r="F107" i="18"/>
  <c r="F106" i="18"/>
  <c r="F105" i="18"/>
  <c r="F104" i="18"/>
  <c r="F103" i="18"/>
  <c r="F102" i="18"/>
  <c r="E101" i="18"/>
  <c r="F101" i="18" s="1"/>
  <c r="D101" i="18"/>
  <c r="D100" i="18" s="1"/>
  <c r="E100" i="18"/>
  <c r="F100" i="18" s="1"/>
  <c r="F99" i="18"/>
  <c r="F98" i="18"/>
  <c r="F97" i="18"/>
  <c r="E96" i="18"/>
  <c r="E95" i="18" s="1"/>
  <c r="D96" i="18"/>
  <c r="D95" i="18" s="1"/>
  <c r="F94" i="18"/>
  <c r="F93" i="18"/>
  <c r="F92" i="18"/>
  <c r="F91" i="18"/>
  <c r="F90" i="18"/>
  <c r="F89" i="18"/>
  <c r="E88" i="18"/>
  <c r="F88" i="18" s="1"/>
  <c r="D88" i="18"/>
  <c r="F87" i="18"/>
  <c r="F86" i="18"/>
  <c r="F85" i="18"/>
  <c r="E84" i="18"/>
  <c r="E76" i="18" s="1"/>
  <c r="D84" i="18"/>
  <c r="F83" i="18"/>
  <c r="F82" i="18"/>
  <c r="F81" i="18"/>
  <c r="F80" i="18"/>
  <c r="F79" i="18"/>
  <c r="F78" i="18"/>
  <c r="F77" i="18"/>
  <c r="E77" i="18"/>
  <c r="D77" i="18"/>
  <c r="D76" i="18"/>
  <c r="F46" i="18"/>
  <c r="F45" i="18"/>
  <c r="F44" i="18"/>
  <c r="F43" i="18"/>
  <c r="E42" i="18"/>
  <c r="E41" i="18" s="1"/>
  <c r="D42" i="18"/>
  <c r="D41" i="18" s="1"/>
  <c r="F39" i="18"/>
  <c r="F38" i="18"/>
  <c r="F37" i="18"/>
  <c r="E37" i="18"/>
  <c r="E36" i="18" s="1"/>
  <c r="D37" i="18"/>
  <c r="D36" i="18" s="1"/>
  <c r="F36" i="18"/>
  <c r="F33" i="18"/>
  <c r="F32" i="18"/>
  <c r="E31" i="18"/>
  <c r="E30" i="18" s="1"/>
  <c r="D31" i="18"/>
  <c r="D30" i="18" s="1"/>
  <c r="F29" i="18"/>
  <c r="F28" i="18"/>
  <c r="E27" i="18"/>
  <c r="E26" i="18" s="1"/>
  <c r="D27" i="18"/>
  <c r="D26" i="18" s="1"/>
  <c r="F25" i="18"/>
  <c r="F24" i="18"/>
  <c r="F23" i="18"/>
  <c r="E22" i="18"/>
  <c r="E21" i="18" s="1"/>
  <c r="D22" i="18"/>
  <c r="D21" i="18" s="1"/>
  <c r="F20" i="18"/>
  <c r="F19" i="18"/>
  <c r="F18" i="18"/>
  <c r="F17" i="18"/>
  <c r="F16" i="18"/>
  <c r="F15" i="18" s="1"/>
  <c r="E16" i="18"/>
  <c r="D16" i="18"/>
  <c r="E15" i="18"/>
  <c r="D15" i="18"/>
  <c r="F14" i="18"/>
  <c r="E13" i="18"/>
  <c r="E12" i="18" s="1"/>
  <c r="F12" i="18" s="1"/>
  <c r="D13" i="18"/>
  <c r="D12" i="18"/>
  <c r="F11" i="18"/>
  <c r="E10" i="18"/>
  <c r="E9" i="18" s="1"/>
  <c r="D10" i="18"/>
  <c r="D9" i="18" s="1"/>
  <c r="F8" i="18"/>
  <c r="E7" i="18"/>
  <c r="E6" i="18" s="1"/>
  <c r="D7" i="18"/>
  <c r="D6" i="18" s="1"/>
  <c r="F41" i="18" l="1"/>
  <c r="F76" i="18"/>
  <c r="E75" i="18"/>
  <c r="D5" i="18"/>
  <c r="E5" i="18"/>
  <c r="F6" i="18"/>
  <c r="F26" i="18"/>
  <c r="D75" i="18"/>
  <c r="F9" i="18"/>
  <c r="F21" i="18"/>
  <c r="F95" i="18"/>
  <c r="F125" i="18"/>
  <c r="F30" i="18"/>
  <c r="F13" i="18"/>
  <c r="F84" i="18"/>
  <c r="E125" i="18"/>
  <c r="F132" i="18"/>
  <c r="F10" i="18"/>
  <c r="F22" i="18"/>
  <c r="F7" i="18"/>
  <c r="F27" i="18"/>
  <c r="F31" i="18"/>
  <c r="F42" i="18"/>
  <c r="F96" i="18"/>
  <c r="F75" i="18" l="1"/>
  <c r="F5" i="18"/>
  <c r="F146" i="17" l="1"/>
  <c r="E145" i="17"/>
  <c r="E144" i="17" s="1"/>
  <c r="D145" i="17"/>
  <c r="D144" i="17" s="1"/>
  <c r="E142" i="17"/>
  <c r="F142" i="17" s="1"/>
  <c r="D142" i="17"/>
  <c r="D141" i="17" s="1"/>
  <c r="E141" i="17"/>
  <c r="E139" i="17"/>
  <c r="F139" i="17" s="1"/>
  <c r="D139" i="17"/>
  <c r="E138" i="17"/>
  <c r="F138" i="17" s="1"/>
  <c r="D138" i="17"/>
  <c r="F137" i="17"/>
  <c r="F136" i="17"/>
  <c r="E135" i="17"/>
  <c r="F135" i="17" s="1"/>
  <c r="D135" i="17"/>
  <c r="E134" i="17"/>
  <c r="F134" i="17" s="1"/>
  <c r="D134" i="17"/>
  <c r="F133" i="17"/>
  <c r="E132" i="17"/>
  <c r="F132" i="17" s="1"/>
  <c r="D132" i="17"/>
  <c r="E131" i="17"/>
  <c r="F131" i="17" s="1"/>
  <c r="D131" i="17"/>
  <c r="F130" i="17"/>
  <c r="F129" i="17"/>
  <c r="E128" i="17"/>
  <c r="F128" i="17" s="1"/>
  <c r="D128" i="17"/>
  <c r="F127" i="17"/>
  <c r="E126" i="17"/>
  <c r="E125" i="17" s="1"/>
  <c r="D126" i="17"/>
  <c r="F126" i="17" s="1"/>
  <c r="F125" i="17" s="1"/>
  <c r="F124" i="17"/>
  <c r="E123" i="17"/>
  <c r="F123" i="17" s="1"/>
  <c r="D123" i="17"/>
  <c r="D122" i="17" s="1"/>
  <c r="E122" i="17"/>
  <c r="F122" i="17" s="1"/>
  <c r="F121" i="17"/>
  <c r="F120" i="17"/>
  <c r="F119" i="17"/>
  <c r="F118" i="17"/>
  <c r="F117" i="17"/>
  <c r="F116" i="17"/>
  <c r="F115" i="17"/>
  <c r="F114" i="17"/>
  <c r="F113" i="17"/>
  <c r="F112" i="17"/>
  <c r="E111" i="17"/>
  <c r="F111" i="17" s="1"/>
  <c r="D111" i="17"/>
  <c r="F108" i="17"/>
  <c r="F107" i="17"/>
  <c r="F106" i="17"/>
  <c r="F105" i="17"/>
  <c r="F104" i="17"/>
  <c r="F103" i="17"/>
  <c r="F102" i="17"/>
  <c r="E101" i="17"/>
  <c r="F101" i="17" s="1"/>
  <c r="D101" i="17"/>
  <c r="D100" i="17" s="1"/>
  <c r="F99" i="17"/>
  <c r="F98" i="17"/>
  <c r="F97" i="17"/>
  <c r="E96" i="17"/>
  <c r="F96" i="17" s="1"/>
  <c r="D96" i="17"/>
  <c r="D95" i="17"/>
  <c r="F94" i="17"/>
  <c r="F93" i="17"/>
  <c r="F92" i="17"/>
  <c r="F91" i="17"/>
  <c r="F90" i="17"/>
  <c r="F89" i="17"/>
  <c r="E88" i="17"/>
  <c r="F88" i="17" s="1"/>
  <c r="D88" i="17"/>
  <c r="F87" i="17"/>
  <c r="F86" i="17"/>
  <c r="F85" i="17"/>
  <c r="E84" i="17"/>
  <c r="F84" i="17" s="1"/>
  <c r="D84" i="17"/>
  <c r="F83" i="17"/>
  <c r="F82" i="17"/>
  <c r="F81" i="17"/>
  <c r="F80" i="17"/>
  <c r="F79" i="17"/>
  <c r="F77" i="17" s="1"/>
  <c r="F76" i="17" s="1"/>
  <c r="F78" i="17"/>
  <c r="E77" i="17"/>
  <c r="D77" i="17"/>
  <c r="E76" i="17"/>
  <c r="D76" i="17"/>
  <c r="F45" i="17"/>
  <c r="F44" i="17"/>
  <c r="F43" i="17"/>
  <c r="E42" i="17"/>
  <c r="E41" i="17" s="1"/>
  <c r="D42" i="17"/>
  <c r="D41" i="17" s="1"/>
  <c r="F39" i="17"/>
  <c r="F38" i="17"/>
  <c r="F37" i="17"/>
  <c r="F36" i="17" s="1"/>
  <c r="E37" i="17"/>
  <c r="E36" i="17" s="1"/>
  <c r="D37" i="17"/>
  <c r="D36" i="17" s="1"/>
  <c r="F33" i="17"/>
  <c r="F32" i="17"/>
  <c r="F31" i="17"/>
  <c r="E30" i="17"/>
  <c r="F30" i="17" s="1"/>
  <c r="D30" i="17"/>
  <c r="D29" i="17"/>
  <c r="F28" i="17"/>
  <c r="F27" i="17"/>
  <c r="E26" i="17"/>
  <c r="E25" i="17" s="1"/>
  <c r="F25" i="17" s="1"/>
  <c r="D26" i="17"/>
  <c r="D25" i="17"/>
  <c r="F24" i="17"/>
  <c r="F23" i="17"/>
  <c r="E22" i="17"/>
  <c r="E21" i="17" s="1"/>
  <c r="F21" i="17" s="1"/>
  <c r="D22" i="17"/>
  <c r="D21" i="17"/>
  <c r="F20" i="17"/>
  <c r="F19" i="17"/>
  <c r="F18" i="17"/>
  <c r="F17" i="17"/>
  <c r="F16" i="17" s="1"/>
  <c r="F15" i="17" s="1"/>
  <c r="E16" i="17"/>
  <c r="D16" i="17"/>
  <c r="E15" i="17"/>
  <c r="D15" i="17"/>
  <c r="F14" i="17"/>
  <c r="F13" i="17"/>
  <c r="E13" i="17"/>
  <c r="D13" i="17"/>
  <c r="E12" i="17"/>
  <c r="F12" i="17" s="1"/>
  <c r="D12" i="17"/>
  <c r="F11" i="17"/>
  <c r="E10" i="17"/>
  <c r="E9" i="17" s="1"/>
  <c r="F9" i="17" s="1"/>
  <c r="D10" i="17"/>
  <c r="D9" i="17"/>
  <c r="F8" i="17"/>
  <c r="E7" i="17"/>
  <c r="E6" i="17" s="1"/>
  <c r="D7" i="17"/>
  <c r="D6" i="17" s="1"/>
  <c r="D75" i="17" l="1"/>
  <c r="F144" i="17"/>
  <c r="F75" i="17" s="1"/>
  <c r="D5" i="17"/>
  <c r="E75" i="17"/>
  <c r="F6" i="17"/>
  <c r="E5" i="17"/>
  <c r="F41" i="17"/>
  <c r="F141" i="17"/>
  <c r="F10" i="17"/>
  <c r="F22" i="17"/>
  <c r="F26" i="17"/>
  <c r="F145" i="17"/>
  <c r="E29" i="17"/>
  <c r="F29" i="17" s="1"/>
  <c r="E95" i="17"/>
  <c r="F95" i="17" s="1"/>
  <c r="E100" i="17"/>
  <c r="F100" i="17" s="1"/>
  <c r="D125" i="17"/>
  <c r="F7" i="17"/>
  <c r="F42" i="17"/>
  <c r="F5" i="17" l="1"/>
  <c r="F86" i="16" l="1"/>
  <c r="F85" i="16"/>
  <c r="E84" i="16"/>
  <c r="F84" i="16" s="1"/>
  <c r="D84" i="16"/>
  <c r="D83" i="16" s="1"/>
  <c r="F82" i="16"/>
  <c r="E81" i="16"/>
  <c r="E80" i="16" s="1"/>
  <c r="D81" i="16"/>
  <c r="D80" i="16" s="1"/>
  <c r="F77" i="16"/>
  <c r="F76" i="16"/>
  <c r="E75" i="16"/>
  <c r="E74" i="16" s="1"/>
  <c r="D75" i="16"/>
  <c r="D74" i="16" s="1"/>
  <c r="F73" i="16"/>
  <c r="E72" i="16"/>
  <c r="F72" i="16" s="1"/>
  <c r="D72" i="16"/>
  <c r="D71" i="16" s="1"/>
  <c r="E71" i="16"/>
  <c r="F71" i="16" s="1"/>
  <c r="F70" i="16"/>
  <c r="E69" i="16"/>
  <c r="F69" i="16" s="1"/>
  <c r="D69" i="16"/>
  <c r="E68" i="16"/>
  <c r="F68" i="16" s="1"/>
  <c r="D68" i="16"/>
  <c r="F67" i="16"/>
  <c r="F66" i="16"/>
  <c r="F65" i="16"/>
  <c r="E64" i="16"/>
  <c r="F64" i="16" s="1"/>
  <c r="D64" i="16"/>
  <c r="D63" i="16" s="1"/>
  <c r="E63" i="16"/>
  <c r="F63" i="16" s="1"/>
  <c r="F62" i="16"/>
  <c r="F61" i="16"/>
  <c r="F60" i="16"/>
  <c r="F59" i="16"/>
  <c r="F58" i="16"/>
  <c r="F57" i="16"/>
  <c r="F56" i="16"/>
  <c r="E55" i="16"/>
  <c r="F55" i="16" s="1"/>
  <c r="D55" i="16"/>
  <c r="F54" i="16"/>
  <c r="F53" i="16"/>
  <c r="F52" i="16"/>
  <c r="E51" i="16"/>
  <c r="E43" i="16" s="1"/>
  <c r="D51" i="16"/>
  <c r="F50" i="16"/>
  <c r="F49" i="16"/>
  <c r="F48" i="16"/>
  <c r="F47" i="16"/>
  <c r="F46" i="16"/>
  <c r="F45" i="16"/>
  <c r="F44" i="16"/>
  <c r="E44" i="16"/>
  <c r="D44" i="16"/>
  <c r="D43" i="16"/>
  <c r="F39" i="16"/>
  <c r="F38" i="16"/>
  <c r="F37" i="16"/>
  <c r="E36" i="16"/>
  <c r="F36" i="16" s="1"/>
  <c r="D36" i="16"/>
  <c r="D35" i="16" s="1"/>
  <c r="E35" i="16"/>
  <c r="F35" i="16" s="1"/>
  <c r="F33" i="16"/>
  <c r="F32" i="16"/>
  <c r="E31" i="16"/>
  <c r="F31" i="16" s="1"/>
  <c r="D31" i="16"/>
  <c r="D30" i="16" s="1"/>
  <c r="E30" i="16"/>
  <c r="F29" i="16"/>
  <c r="F28" i="16"/>
  <c r="E27" i="16"/>
  <c r="F27" i="16" s="1"/>
  <c r="D27" i="16"/>
  <c r="D26" i="16" s="1"/>
  <c r="E26" i="16"/>
  <c r="F26" i="16" s="1"/>
  <c r="F25" i="16"/>
  <c r="F24" i="16"/>
  <c r="E23" i="16"/>
  <c r="F23" i="16" s="1"/>
  <c r="D23" i="16"/>
  <c r="D22" i="16" s="1"/>
  <c r="E22" i="16"/>
  <c r="F22" i="16" s="1"/>
  <c r="F21" i="16"/>
  <c r="F20" i="16"/>
  <c r="E19" i="16"/>
  <c r="F19" i="16" s="1"/>
  <c r="D19" i="16"/>
  <c r="D18" i="16" s="1"/>
  <c r="E18" i="16"/>
  <c r="F18" i="16" s="1"/>
  <c r="F17" i="16"/>
  <c r="F16" i="16"/>
  <c r="F15" i="16"/>
  <c r="F14" i="16"/>
  <c r="E13" i="16"/>
  <c r="F13" i="16" s="1"/>
  <c r="D13" i="16"/>
  <c r="D12" i="16" s="1"/>
  <c r="F11" i="16"/>
  <c r="E10" i="16"/>
  <c r="E9" i="16" s="1"/>
  <c r="F9" i="16" s="1"/>
  <c r="D10" i="16"/>
  <c r="D9" i="16" s="1"/>
  <c r="F8" i="16"/>
  <c r="E7" i="16"/>
  <c r="F7" i="16" s="1"/>
  <c r="D7" i="16"/>
  <c r="D6" i="16" s="1"/>
  <c r="D5" i="16" s="1"/>
  <c r="E6" i="16"/>
  <c r="F43" i="16" l="1"/>
  <c r="F80" i="16"/>
  <c r="F30" i="16"/>
  <c r="F74" i="16"/>
  <c r="E5" i="16"/>
  <c r="F5" i="16" s="1"/>
  <c r="D42" i="16"/>
  <c r="F6" i="16"/>
  <c r="F75" i="16"/>
  <c r="E12" i="16"/>
  <c r="F12" i="16" s="1"/>
  <c r="E83" i="16"/>
  <c r="F83" i="16" s="1"/>
  <c r="F51" i="16"/>
  <c r="F10" i="16"/>
  <c r="F81" i="16"/>
  <c r="E42" i="16" l="1"/>
  <c r="F42" i="16" s="1"/>
  <c r="F119" i="15" l="1"/>
  <c r="D118" i="15"/>
  <c r="D117" i="15" s="1"/>
  <c r="F117" i="15" s="1"/>
  <c r="F116" i="15"/>
  <c r="E115" i="15"/>
  <c r="F115" i="15" s="1"/>
  <c r="D115" i="15"/>
  <c r="D114" i="15" s="1"/>
  <c r="E114" i="15"/>
  <c r="F113" i="15"/>
  <c r="E112" i="15"/>
  <c r="F112" i="15" s="1"/>
  <c r="D112" i="15"/>
  <c r="E111" i="15"/>
  <c r="F111" i="15" s="1"/>
  <c r="D111" i="15"/>
  <c r="F110" i="15"/>
  <c r="F109" i="15"/>
  <c r="D109" i="15"/>
  <c r="F108" i="15"/>
  <c r="F107" i="15"/>
  <c r="D106" i="15"/>
  <c r="D105" i="15" s="1"/>
  <c r="F105" i="15" s="1"/>
  <c r="F104" i="15"/>
  <c r="F103" i="15"/>
  <c r="F102" i="15"/>
  <c r="E101" i="15"/>
  <c r="F101" i="15" s="1"/>
  <c r="D101" i="15"/>
  <c r="F100" i="15"/>
  <c r="F99" i="15"/>
  <c r="E98" i="15"/>
  <c r="D98" i="15"/>
  <c r="F98" i="15" s="1"/>
  <c r="E97" i="15"/>
  <c r="F97" i="15" s="1"/>
  <c r="D97" i="15"/>
  <c r="F96" i="15"/>
  <c r="E95" i="15"/>
  <c r="F95" i="15" s="1"/>
  <c r="D95" i="15"/>
  <c r="E94" i="15"/>
  <c r="F94" i="15" s="1"/>
  <c r="D94" i="15"/>
  <c r="F93" i="15"/>
  <c r="F92" i="15"/>
  <c r="D92" i="15"/>
  <c r="F91" i="15"/>
  <c r="D90" i="15"/>
  <c r="F90" i="15" s="1"/>
  <c r="D89" i="15"/>
  <c r="F89" i="15" s="1"/>
  <c r="F86" i="15"/>
  <c r="F85" i="15"/>
  <c r="F84" i="15"/>
  <c r="F83" i="15"/>
  <c r="F82" i="15"/>
  <c r="D81" i="15"/>
  <c r="F81" i="15" s="1"/>
  <c r="D80" i="15"/>
  <c r="F80" i="15" s="1"/>
  <c r="F79" i="15"/>
  <c r="F78" i="15"/>
  <c r="F77" i="15"/>
  <c r="D76" i="15"/>
  <c r="F76" i="15" s="1"/>
  <c r="F75" i="15"/>
  <c r="F74" i="15"/>
  <c r="F73" i="15"/>
  <c r="F72" i="15"/>
  <c r="F71" i="15"/>
  <c r="F70" i="15"/>
  <c r="F69" i="15"/>
  <c r="D68" i="15"/>
  <c r="F68" i="15" s="1"/>
  <c r="D67" i="15"/>
  <c r="F67" i="15" s="1"/>
  <c r="F66" i="15"/>
  <c r="F65" i="15"/>
  <c r="F64" i="15"/>
  <c r="D64" i="15"/>
  <c r="F63" i="15"/>
  <c r="D62" i="15"/>
  <c r="F62" i="15" s="1"/>
  <c r="F61" i="15"/>
  <c r="F60" i="15"/>
  <c r="D59" i="15"/>
  <c r="F59" i="15" s="1"/>
  <c r="F58" i="15"/>
  <c r="F57" i="15"/>
  <c r="D56" i="15"/>
  <c r="F56" i="15" s="1"/>
  <c r="D55" i="15"/>
  <c r="D54" i="15" s="1"/>
  <c r="F54" i="15" s="1"/>
  <c r="F51" i="15"/>
  <c r="F50" i="15"/>
  <c r="E49" i="15"/>
  <c r="E48" i="15" s="1"/>
  <c r="F48" i="15" s="1"/>
  <c r="D49" i="15"/>
  <c r="D48" i="15" s="1"/>
  <c r="F47" i="15"/>
  <c r="F46" i="15"/>
  <c r="D45" i="15"/>
  <c r="F45" i="15" s="1"/>
  <c r="D44" i="15"/>
  <c r="F44" i="15" s="1"/>
  <c r="F43" i="15"/>
  <c r="F42" i="15"/>
  <c r="D42" i="15"/>
  <c r="D41" i="15"/>
  <c r="F41" i="15" s="1"/>
  <c r="F37" i="15"/>
  <c r="E36" i="15"/>
  <c r="F36" i="15" s="1"/>
  <c r="D36" i="15"/>
  <c r="D35" i="15"/>
  <c r="F34" i="15"/>
  <c r="F33" i="15"/>
  <c r="E32" i="15"/>
  <c r="E31" i="15" s="1"/>
  <c r="F31" i="15" s="1"/>
  <c r="D32" i="15"/>
  <c r="D31" i="15"/>
  <c r="F30" i="15"/>
  <c r="F29" i="15"/>
  <c r="F28" i="15"/>
  <c r="E28" i="15"/>
  <c r="D28" i="15"/>
  <c r="F27" i="15"/>
  <c r="D26" i="15"/>
  <c r="F26" i="15" s="1"/>
  <c r="D25" i="15"/>
  <c r="F25" i="15" s="1"/>
  <c r="F24" i="15"/>
  <c r="F23" i="15"/>
  <c r="E23" i="15"/>
  <c r="D23" i="15"/>
  <c r="F22" i="15"/>
  <c r="F21" i="15"/>
  <c r="F20" i="15"/>
  <c r="F19" i="15"/>
  <c r="D18" i="15"/>
  <c r="D15" i="15" s="1"/>
  <c r="F15" i="15" s="1"/>
  <c r="F17" i="15"/>
  <c r="F16" i="15"/>
  <c r="D16" i="15"/>
  <c r="F14" i="15"/>
  <c r="D13" i="15"/>
  <c r="D10" i="15" s="1"/>
  <c r="F12" i="15"/>
  <c r="F11" i="15"/>
  <c r="D11" i="15"/>
  <c r="F9" i="15"/>
  <c r="F8" i="15"/>
  <c r="F7" i="15"/>
  <c r="D7" i="15"/>
  <c r="F6" i="15"/>
  <c r="D6" i="15"/>
  <c r="F114" i="15" l="1"/>
  <c r="D5" i="15"/>
  <c r="F5" i="15" s="1"/>
  <c r="F10" i="15"/>
  <c r="F13" i="15"/>
  <c r="F32" i="15"/>
  <c r="F118" i="15"/>
  <c r="F106" i="15"/>
  <c r="E35" i="15"/>
  <c r="F35" i="15" s="1"/>
  <c r="F18" i="15"/>
  <c r="F55" i="15"/>
  <c r="F49" i="15"/>
  <c r="F118" i="14" l="1"/>
  <c r="E117" i="14"/>
  <c r="F117" i="14" s="1"/>
  <c r="D117" i="14"/>
  <c r="D116" i="14" s="1"/>
  <c r="F115" i="14"/>
  <c r="F114" i="14"/>
  <c r="E114" i="14"/>
  <c r="D114" i="14"/>
  <c r="D113" i="14" s="1"/>
  <c r="E113" i="14"/>
  <c r="F113" i="14" s="1"/>
  <c r="F112" i="14"/>
  <c r="E111" i="14"/>
  <c r="E110" i="14" s="1"/>
  <c r="F110" i="14" s="1"/>
  <c r="D111" i="14"/>
  <c r="D110" i="14"/>
  <c r="F109" i="14"/>
  <c r="E108" i="14"/>
  <c r="F108" i="14" s="1"/>
  <c r="D108" i="14"/>
  <c r="F107" i="14"/>
  <c r="F106" i="14"/>
  <c r="E105" i="14"/>
  <c r="F105" i="14" s="1"/>
  <c r="D105" i="14"/>
  <c r="D104" i="14"/>
  <c r="F103" i="14"/>
  <c r="F102" i="14"/>
  <c r="F101" i="14"/>
  <c r="F100" i="14"/>
  <c r="E100" i="14"/>
  <c r="D100" i="14"/>
  <c r="F99" i="14"/>
  <c r="F98" i="14"/>
  <c r="E97" i="14"/>
  <c r="F97" i="14" s="1"/>
  <c r="D97" i="14"/>
  <c r="D96" i="14" s="1"/>
  <c r="F95" i="14"/>
  <c r="F94" i="14"/>
  <c r="E94" i="14"/>
  <c r="D94" i="14"/>
  <c r="E93" i="14"/>
  <c r="F93" i="14" s="1"/>
  <c r="D93" i="14"/>
  <c r="F92" i="14"/>
  <c r="E91" i="14"/>
  <c r="F91" i="14" s="1"/>
  <c r="D91" i="14"/>
  <c r="F90" i="14"/>
  <c r="E89" i="14"/>
  <c r="F89" i="14" s="1"/>
  <c r="D89" i="14"/>
  <c r="D88" i="14"/>
  <c r="F85" i="14"/>
  <c r="F84" i="14"/>
  <c r="F83" i="14"/>
  <c r="F82" i="14"/>
  <c r="F81" i="14"/>
  <c r="E80" i="14"/>
  <c r="E79" i="14" s="1"/>
  <c r="D80" i="14"/>
  <c r="D79" i="14" s="1"/>
  <c r="F78" i="14"/>
  <c r="F77" i="14"/>
  <c r="F76" i="14"/>
  <c r="E75" i="14"/>
  <c r="E66" i="14" s="1"/>
  <c r="D75" i="14"/>
  <c r="F74" i="14"/>
  <c r="F73" i="14"/>
  <c r="F72" i="14"/>
  <c r="F71" i="14"/>
  <c r="F70" i="14"/>
  <c r="F69" i="14"/>
  <c r="F68" i="14"/>
  <c r="E67" i="14"/>
  <c r="F67" i="14" s="1"/>
  <c r="D67" i="14"/>
  <c r="D66" i="14" s="1"/>
  <c r="F65" i="14"/>
  <c r="F64" i="14"/>
  <c r="E63" i="14"/>
  <c r="F63" i="14" s="1"/>
  <c r="D63" i="14"/>
  <c r="F62" i="14"/>
  <c r="E61" i="14"/>
  <c r="F61" i="14" s="1"/>
  <c r="D61" i="14"/>
  <c r="F60" i="14"/>
  <c r="F59" i="14"/>
  <c r="E58" i="14"/>
  <c r="F58" i="14" s="1"/>
  <c r="D58" i="14"/>
  <c r="F57" i="14"/>
  <c r="F56" i="14"/>
  <c r="E55" i="14"/>
  <c r="E54" i="14" s="1"/>
  <c r="D55" i="14"/>
  <c r="D54" i="14"/>
  <c r="F50" i="14"/>
  <c r="F49" i="14"/>
  <c r="E48" i="14"/>
  <c r="F48" i="14" s="1"/>
  <c r="D48" i="14"/>
  <c r="D47" i="14" s="1"/>
  <c r="F46" i="14"/>
  <c r="F45" i="14"/>
  <c r="E44" i="14"/>
  <c r="F44" i="14" s="1"/>
  <c r="D44" i="14"/>
  <c r="D43" i="14" s="1"/>
  <c r="F42" i="14"/>
  <c r="E41" i="14"/>
  <c r="F41" i="14" s="1"/>
  <c r="D41" i="14"/>
  <c r="D40" i="14" s="1"/>
  <c r="F37" i="14"/>
  <c r="F36" i="14"/>
  <c r="E36" i="14"/>
  <c r="D36" i="14"/>
  <c r="D35" i="14" s="1"/>
  <c r="E35" i="14"/>
  <c r="F35" i="14" s="1"/>
  <c r="F34" i="14"/>
  <c r="F33" i="14"/>
  <c r="F32" i="14"/>
  <c r="E32" i="14"/>
  <c r="D32" i="14"/>
  <c r="E31" i="14"/>
  <c r="F31" i="14" s="1"/>
  <c r="D31" i="14"/>
  <c r="F30" i="14"/>
  <c r="F29" i="14"/>
  <c r="F28" i="14"/>
  <c r="E28" i="14"/>
  <c r="D28" i="14"/>
  <c r="F27" i="14"/>
  <c r="F26" i="14"/>
  <c r="E26" i="14"/>
  <c r="D26" i="14"/>
  <c r="D25" i="14" s="1"/>
  <c r="E25" i="14"/>
  <c r="F25" i="14" s="1"/>
  <c r="F24" i="14"/>
  <c r="E23" i="14"/>
  <c r="F23" i="14" s="1"/>
  <c r="D23" i="14"/>
  <c r="F22" i="14"/>
  <c r="F21" i="14"/>
  <c r="F20" i="14"/>
  <c r="F19" i="14"/>
  <c r="E18" i="14"/>
  <c r="F18" i="14" s="1"/>
  <c r="D18" i="14"/>
  <c r="F17" i="14"/>
  <c r="E16" i="14"/>
  <c r="E15" i="14" s="1"/>
  <c r="D16" i="14"/>
  <c r="D15" i="14" s="1"/>
  <c r="F14" i="14"/>
  <c r="E13" i="14"/>
  <c r="F13" i="14" s="1"/>
  <c r="D13" i="14"/>
  <c r="F12" i="14"/>
  <c r="E11" i="14"/>
  <c r="F11" i="14" s="1"/>
  <c r="D11" i="14"/>
  <c r="D10" i="14" s="1"/>
  <c r="F9" i="14"/>
  <c r="F8" i="14"/>
  <c r="E7" i="14"/>
  <c r="F7" i="14" s="1"/>
  <c r="D7" i="14"/>
  <c r="D6" i="14" s="1"/>
  <c r="F15" i="14" l="1"/>
  <c r="F79" i="14"/>
  <c r="D53" i="14"/>
  <c r="D5" i="14"/>
  <c r="F54" i="14"/>
  <c r="F66" i="14"/>
  <c r="F75" i="14"/>
  <c r="E88" i="14"/>
  <c r="F88" i="14" s="1"/>
  <c r="F16" i="14"/>
  <c r="E43" i="14"/>
  <c r="F43" i="14" s="1"/>
  <c r="E47" i="14"/>
  <c r="F47" i="14" s="1"/>
  <c r="F80" i="14"/>
  <c r="F55" i="14"/>
  <c r="E104" i="14"/>
  <c r="F104" i="14" s="1"/>
  <c r="F111" i="14"/>
  <c r="E6" i="14"/>
  <c r="E10" i="14"/>
  <c r="F10" i="14" s="1"/>
  <c r="E40" i="14"/>
  <c r="F40" i="14" s="1"/>
  <c r="E96" i="14"/>
  <c r="F96" i="14" s="1"/>
  <c r="E116" i="14"/>
  <c r="F116" i="14" s="1"/>
  <c r="F6" i="14" l="1"/>
  <c r="E5" i="14"/>
  <c r="F5" i="14" s="1"/>
  <c r="E53" i="14"/>
  <c r="F53" i="14" s="1"/>
  <c r="F118" i="13" l="1"/>
  <c r="E117" i="13"/>
  <c r="E116" i="13" s="1"/>
  <c r="D117" i="13"/>
  <c r="D116" i="13" s="1"/>
  <c r="F115" i="13"/>
  <c r="E114" i="13"/>
  <c r="F114" i="13" s="1"/>
  <c r="D114" i="13"/>
  <c r="D113" i="13" s="1"/>
  <c r="E113" i="13"/>
  <c r="F112" i="13"/>
  <c r="E111" i="13"/>
  <c r="F111" i="13" s="1"/>
  <c r="D111" i="13"/>
  <c r="E110" i="13"/>
  <c r="F110" i="13" s="1"/>
  <c r="D110" i="13"/>
  <c r="F109" i="13"/>
  <c r="E108" i="13"/>
  <c r="F108" i="13" s="1"/>
  <c r="D108" i="13"/>
  <c r="F107" i="13"/>
  <c r="F106" i="13"/>
  <c r="E105" i="13"/>
  <c r="E104" i="13" s="1"/>
  <c r="F104" i="13" s="1"/>
  <c r="D105" i="13"/>
  <c r="D104" i="13"/>
  <c r="F103" i="13"/>
  <c r="F102" i="13"/>
  <c r="F101" i="13"/>
  <c r="F100" i="13"/>
  <c r="E100" i="13"/>
  <c r="D100" i="13"/>
  <c r="F99" i="13"/>
  <c r="F98" i="13"/>
  <c r="E97" i="13"/>
  <c r="E96" i="13" s="1"/>
  <c r="D97" i="13"/>
  <c r="D96" i="13" s="1"/>
  <c r="F95" i="13"/>
  <c r="E94" i="13"/>
  <c r="F94" i="13" s="1"/>
  <c r="D94" i="13"/>
  <c r="D93" i="13" s="1"/>
  <c r="E93" i="13"/>
  <c r="F93" i="13" s="1"/>
  <c r="F92" i="13"/>
  <c r="E91" i="13"/>
  <c r="F91" i="13" s="1"/>
  <c r="D91" i="13"/>
  <c r="D88" i="13" s="1"/>
  <c r="F90" i="13"/>
  <c r="E89" i="13"/>
  <c r="E88" i="13" s="1"/>
  <c r="D89" i="13"/>
  <c r="F85" i="13"/>
  <c r="F84" i="13"/>
  <c r="F83" i="13"/>
  <c r="F82" i="13"/>
  <c r="F81" i="13"/>
  <c r="E80" i="13"/>
  <c r="F80" i="13" s="1"/>
  <c r="D80" i="13"/>
  <c r="E79" i="13"/>
  <c r="F79" i="13" s="1"/>
  <c r="D79" i="13"/>
  <c r="F78" i="13"/>
  <c r="F77" i="13"/>
  <c r="F76" i="13"/>
  <c r="E75" i="13"/>
  <c r="F75" i="13" s="1"/>
  <c r="D75" i="13"/>
  <c r="F74" i="13"/>
  <c r="F73" i="13"/>
  <c r="F72" i="13"/>
  <c r="F71" i="13"/>
  <c r="F70" i="13"/>
  <c r="F69" i="13"/>
  <c r="F68" i="13"/>
  <c r="E67" i="13"/>
  <c r="E66" i="13" s="1"/>
  <c r="F66" i="13" s="1"/>
  <c r="D67" i="13"/>
  <c r="D66" i="13" s="1"/>
  <c r="F65" i="13"/>
  <c r="F64" i="13"/>
  <c r="E63" i="13"/>
  <c r="F63" i="13" s="1"/>
  <c r="D63" i="13"/>
  <c r="F62" i="13"/>
  <c r="E61" i="13"/>
  <c r="F61" i="13" s="1"/>
  <c r="D61" i="13"/>
  <c r="F60" i="13"/>
  <c r="F59" i="13"/>
  <c r="E58" i="13"/>
  <c r="F58" i="13" s="1"/>
  <c r="D58" i="13"/>
  <c r="F57" i="13"/>
  <c r="F56" i="13"/>
  <c r="E55" i="13"/>
  <c r="F55" i="13" s="1"/>
  <c r="D55" i="13"/>
  <c r="E54" i="13"/>
  <c r="D54" i="13"/>
  <c r="F50" i="13"/>
  <c r="F49" i="13"/>
  <c r="E48" i="13"/>
  <c r="E47" i="13" s="1"/>
  <c r="D48" i="13"/>
  <c r="D47" i="13" s="1"/>
  <c r="F46" i="13"/>
  <c r="F45" i="13"/>
  <c r="E44" i="13"/>
  <c r="E43" i="13" s="1"/>
  <c r="D44" i="13"/>
  <c r="D43" i="13" s="1"/>
  <c r="F42" i="13"/>
  <c r="E41" i="13"/>
  <c r="E40" i="13" s="1"/>
  <c r="D41" i="13"/>
  <c r="D40" i="13" s="1"/>
  <c r="F37" i="13"/>
  <c r="F36" i="13"/>
  <c r="E35" i="13"/>
  <c r="E34" i="13" s="1"/>
  <c r="F34" i="13" s="1"/>
  <c r="D35" i="13"/>
  <c r="D34" i="13" s="1"/>
  <c r="F33" i="13"/>
  <c r="E32" i="13"/>
  <c r="F32" i="13" s="1"/>
  <c r="D32" i="13"/>
  <c r="D31" i="13" s="1"/>
  <c r="E31" i="13"/>
  <c r="F31" i="13" s="1"/>
  <c r="F30" i="13"/>
  <c r="F29" i="13"/>
  <c r="F28" i="13"/>
  <c r="E28" i="13"/>
  <c r="E25" i="13" s="1"/>
  <c r="D28" i="13"/>
  <c r="D25" i="13" s="1"/>
  <c r="F27" i="13"/>
  <c r="F26" i="13"/>
  <c r="E26" i="13"/>
  <c r="D26" i="13"/>
  <c r="F24" i="13"/>
  <c r="E23" i="13"/>
  <c r="F23" i="13" s="1"/>
  <c r="D23" i="13"/>
  <c r="F22" i="13"/>
  <c r="F21" i="13"/>
  <c r="F20" i="13"/>
  <c r="F19" i="13"/>
  <c r="E18" i="13"/>
  <c r="F18" i="13" s="1"/>
  <c r="D18" i="13"/>
  <c r="D15" i="13" s="1"/>
  <c r="F17" i="13"/>
  <c r="E16" i="13"/>
  <c r="F16" i="13" s="1"/>
  <c r="D16" i="13"/>
  <c r="F14" i="13"/>
  <c r="E13" i="13"/>
  <c r="F13" i="13" s="1"/>
  <c r="D13" i="13"/>
  <c r="F12" i="13"/>
  <c r="E11" i="13"/>
  <c r="E10" i="13" s="1"/>
  <c r="D11" i="13"/>
  <c r="D10" i="13" s="1"/>
  <c r="F9" i="13"/>
  <c r="F8" i="13"/>
  <c r="E7" i="13"/>
  <c r="E6" i="13" s="1"/>
  <c r="D7" i="13"/>
  <c r="D6" i="13" s="1"/>
  <c r="F10" i="13" l="1"/>
  <c r="F96" i="13"/>
  <c r="F47" i="13"/>
  <c r="D5" i="13"/>
  <c r="F40" i="13"/>
  <c r="F116" i="13"/>
  <c r="F6" i="13"/>
  <c r="D53" i="13"/>
  <c r="F25" i="13"/>
  <c r="F43" i="13"/>
  <c r="E53" i="13"/>
  <c r="F53" i="13" s="1"/>
  <c r="F88" i="13"/>
  <c r="F113" i="13"/>
  <c r="F89" i="13"/>
  <c r="F105" i="13"/>
  <c r="E15" i="13"/>
  <c r="F15" i="13" s="1"/>
  <c r="F44" i="13"/>
  <c r="F48" i="13"/>
  <c r="F54" i="13"/>
  <c r="F7" i="13"/>
  <c r="F11" i="13"/>
  <c r="F35" i="13"/>
  <c r="F41" i="13"/>
  <c r="F67" i="13"/>
  <c r="F97" i="13"/>
  <c r="F117" i="13"/>
  <c r="E5" i="13" l="1"/>
  <c r="F5" i="13" s="1"/>
  <c r="F119" i="12" l="1"/>
  <c r="D118" i="12"/>
  <c r="D117" i="12" s="1"/>
  <c r="F117" i="12" s="1"/>
  <c r="F116" i="12"/>
  <c r="E115" i="12"/>
  <c r="F115" i="12" s="1"/>
  <c r="D115" i="12"/>
  <c r="E114" i="12"/>
  <c r="F114" i="12" s="1"/>
  <c r="D114" i="12"/>
  <c r="F113" i="12"/>
  <c r="E112" i="12"/>
  <c r="F112" i="12" s="1"/>
  <c r="D112" i="12"/>
  <c r="E111" i="12"/>
  <c r="F111" i="12" s="1"/>
  <c r="D111" i="12"/>
  <c r="F110" i="12"/>
  <c r="D109" i="12"/>
  <c r="F109" i="12" s="1"/>
  <c r="F108" i="12"/>
  <c r="F107" i="12"/>
  <c r="D106" i="12"/>
  <c r="F106" i="12" s="1"/>
  <c r="D105" i="12"/>
  <c r="F105" i="12" s="1"/>
  <c r="F104" i="12"/>
  <c r="F103" i="12"/>
  <c r="F102" i="12"/>
  <c r="E101" i="12"/>
  <c r="F101" i="12" s="1"/>
  <c r="D101" i="12"/>
  <c r="F100" i="12"/>
  <c r="F99" i="12"/>
  <c r="E98" i="12"/>
  <c r="F98" i="12" s="1"/>
  <c r="D98" i="12"/>
  <c r="E97" i="12"/>
  <c r="F97" i="12" s="1"/>
  <c r="D97" i="12"/>
  <c r="F96" i="12"/>
  <c r="F95" i="12"/>
  <c r="E95" i="12"/>
  <c r="D95" i="12"/>
  <c r="E94" i="12"/>
  <c r="F94" i="12" s="1"/>
  <c r="D94" i="12"/>
  <c r="F93" i="12"/>
  <c r="D92" i="12"/>
  <c r="D89" i="12" s="1"/>
  <c r="F89" i="12" s="1"/>
  <c r="F91" i="12"/>
  <c r="D90" i="12"/>
  <c r="F90" i="12" s="1"/>
  <c r="F85" i="12"/>
  <c r="F84" i="12"/>
  <c r="F83" i="12"/>
  <c r="F82" i="12"/>
  <c r="F81" i="12"/>
  <c r="D80" i="12"/>
  <c r="F80" i="12" s="1"/>
  <c r="D79" i="12"/>
  <c r="F79" i="12" s="1"/>
  <c r="F78" i="12"/>
  <c r="F77" i="12"/>
  <c r="F76" i="12"/>
  <c r="D75" i="12"/>
  <c r="F75" i="12" s="1"/>
  <c r="F74" i="12"/>
  <c r="F73" i="12"/>
  <c r="F72" i="12"/>
  <c r="F71" i="12"/>
  <c r="F70" i="12"/>
  <c r="F68" i="12"/>
  <c r="D67" i="12"/>
  <c r="F67" i="12" s="1"/>
  <c r="D66" i="12"/>
  <c r="F66" i="12" s="1"/>
  <c r="F65" i="12"/>
  <c r="F64" i="12"/>
  <c r="F63" i="12"/>
  <c r="D63" i="12"/>
  <c r="F62" i="12"/>
  <c r="D61" i="12"/>
  <c r="F61" i="12" s="1"/>
  <c r="F60" i="12"/>
  <c r="F59" i="12"/>
  <c r="D58" i="12"/>
  <c r="F58" i="12" s="1"/>
  <c r="F57" i="12"/>
  <c r="F56" i="12"/>
  <c r="D55" i="12"/>
  <c r="F55" i="12" s="1"/>
  <c r="F50" i="12"/>
  <c r="F49" i="12"/>
  <c r="E48" i="12"/>
  <c r="F48" i="12" s="1"/>
  <c r="D48" i="12"/>
  <c r="E47" i="12"/>
  <c r="F47" i="12" s="1"/>
  <c r="D47" i="12"/>
  <c r="F46" i="12"/>
  <c r="F45" i="12"/>
  <c r="D44" i="12"/>
  <c r="F44" i="12" s="1"/>
  <c r="D43" i="12"/>
  <c r="F43" i="12" s="1"/>
  <c r="F42" i="12"/>
  <c r="F41" i="12"/>
  <c r="D41" i="12"/>
  <c r="D40" i="12"/>
  <c r="F40" i="12" s="1"/>
  <c r="F37" i="12"/>
  <c r="E36" i="12"/>
  <c r="E35" i="12" s="1"/>
  <c r="D36" i="12"/>
  <c r="D35" i="12" s="1"/>
  <c r="F34" i="12"/>
  <c r="F33" i="12"/>
  <c r="E32" i="12"/>
  <c r="E31" i="12" s="1"/>
  <c r="D32" i="12"/>
  <c r="D31" i="12" s="1"/>
  <c r="F30" i="12"/>
  <c r="F29" i="12"/>
  <c r="F28" i="12"/>
  <c r="E28" i="12"/>
  <c r="D28" i="12"/>
  <c r="D25" i="12" s="1"/>
  <c r="F25" i="12" s="1"/>
  <c r="F27" i="12"/>
  <c r="F26" i="12"/>
  <c r="D26" i="12"/>
  <c r="F24" i="12"/>
  <c r="E23" i="12"/>
  <c r="F23" i="12" s="1"/>
  <c r="D23" i="12"/>
  <c r="F22" i="12"/>
  <c r="F21" i="12"/>
  <c r="F20" i="12"/>
  <c r="F19" i="12"/>
  <c r="D18" i="12"/>
  <c r="D15" i="12" s="1"/>
  <c r="F15" i="12" s="1"/>
  <c r="F17" i="12"/>
  <c r="F16" i="12"/>
  <c r="D16" i="12"/>
  <c r="F14" i="12"/>
  <c r="D13" i="12"/>
  <c r="D10" i="12" s="1"/>
  <c r="F10" i="12" s="1"/>
  <c r="F12" i="12"/>
  <c r="F11" i="12"/>
  <c r="D11" i="12"/>
  <c r="F9" i="12"/>
  <c r="F8" i="12"/>
  <c r="D7" i="12"/>
  <c r="D6" i="12" s="1"/>
  <c r="F31" i="12" l="1"/>
  <c r="D5" i="12"/>
  <c r="F5" i="12" s="1"/>
  <c r="F6" i="12"/>
  <c r="F35" i="12"/>
  <c r="D54" i="12"/>
  <c r="F13" i="12"/>
  <c r="F32" i="12"/>
  <c r="F36" i="12"/>
  <c r="F92" i="12"/>
  <c r="F7" i="12"/>
  <c r="F118" i="12"/>
  <c r="F18" i="12"/>
  <c r="F54" i="12" l="1"/>
  <c r="D53" i="12"/>
  <c r="F53" i="12" s="1"/>
  <c r="F178" i="9" l="1"/>
  <c r="F177" i="9"/>
  <c r="F176" i="9" s="1"/>
  <c r="E177" i="9"/>
  <c r="E176" i="9" s="1"/>
  <c r="D177" i="9"/>
  <c r="D176" i="9"/>
  <c r="F175" i="9"/>
  <c r="F174" i="9"/>
  <c r="F173" i="9"/>
  <c r="F172" i="9" s="1"/>
  <c r="E173" i="9"/>
  <c r="E172" i="9" s="1"/>
  <c r="D173" i="9"/>
  <c r="D172" i="9"/>
  <c r="F171" i="9"/>
  <c r="F170" i="9"/>
  <c r="E169" i="9"/>
  <c r="E168" i="9" s="1"/>
  <c r="D169" i="9"/>
  <c r="D168" i="9" s="1"/>
  <c r="F168" i="9"/>
  <c r="F167" i="9"/>
  <c r="F166" i="9"/>
  <c r="E166" i="9"/>
  <c r="E165" i="9" s="1"/>
  <c r="D166" i="9"/>
  <c r="D165" i="9" s="1"/>
  <c r="F165" i="9"/>
  <c r="F164" i="9"/>
  <c r="F163" i="9"/>
  <c r="F162" i="9"/>
  <c r="F161" i="9"/>
  <c r="F160" i="9"/>
  <c r="F159" i="9"/>
  <c r="F158" i="9"/>
  <c r="E157" i="9"/>
  <c r="D157" i="9"/>
  <c r="F157" i="9" s="1"/>
  <c r="F156" i="9" s="1"/>
  <c r="E156" i="9"/>
  <c r="D156" i="9"/>
  <c r="F155" i="9"/>
  <c r="F154" i="9"/>
  <c r="F153" i="9"/>
  <c r="F152" i="9" s="1"/>
  <c r="F151" i="9" s="1"/>
  <c r="E152" i="9"/>
  <c r="D152" i="9"/>
  <c r="E151" i="9"/>
  <c r="D151" i="9"/>
  <c r="F150" i="9"/>
  <c r="F149" i="9"/>
  <c r="F148" i="9"/>
  <c r="F147" i="9"/>
  <c r="F146" i="9"/>
  <c r="F145" i="9"/>
  <c r="F142" i="9"/>
  <c r="F141" i="9"/>
  <c r="E141" i="9"/>
  <c r="D141" i="9"/>
  <c r="F140" i="9"/>
  <c r="F139" i="9"/>
  <c r="F138" i="9"/>
  <c r="F137" i="9"/>
  <c r="E137" i="9"/>
  <c r="D137" i="9"/>
  <c r="D129" i="9" s="1"/>
  <c r="F136" i="9"/>
  <c r="F135" i="9"/>
  <c r="F134" i="9"/>
  <c r="F133" i="9"/>
  <c r="F132" i="9"/>
  <c r="F131" i="9"/>
  <c r="F130" i="9"/>
  <c r="E130" i="9"/>
  <c r="E129" i="9" s="1"/>
  <c r="D130" i="9"/>
  <c r="F127" i="9"/>
  <c r="F126" i="9" s="1"/>
  <c r="F125" i="9" s="1"/>
  <c r="E126" i="9"/>
  <c r="D126" i="9"/>
  <c r="E125" i="9"/>
  <c r="D125" i="9"/>
  <c r="F124" i="9"/>
  <c r="F123" i="9"/>
  <c r="F122" i="9" s="1"/>
  <c r="F121" i="9" s="1"/>
  <c r="E122" i="9"/>
  <c r="D122" i="9"/>
  <c r="E121" i="9"/>
  <c r="D121" i="9"/>
  <c r="F120" i="9"/>
  <c r="F119" i="9"/>
  <c r="F118" i="9" s="1"/>
  <c r="E119" i="9"/>
  <c r="D119" i="9"/>
  <c r="E118" i="9"/>
  <c r="D118" i="9"/>
  <c r="F117" i="9"/>
  <c r="F116" i="9"/>
  <c r="F115" i="9"/>
  <c r="E115" i="9"/>
  <c r="D115" i="9"/>
  <c r="E114" i="9"/>
  <c r="F114" i="9" s="1"/>
  <c r="D114" i="9"/>
  <c r="F113" i="9"/>
  <c r="F112" i="9"/>
  <c r="F111" i="9" s="1"/>
  <c r="E112" i="9"/>
  <c r="E111" i="9" s="1"/>
  <c r="D112" i="9"/>
  <c r="D111" i="9"/>
  <c r="F110" i="9"/>
  <c r="F109" i="9"/>
  <c r="F108" i="9"/>
  <c r="F105" i="9"/>
  <c r="F104" i="9"/>
  <c r="F103" i="9"/>
  <c r="F102" i="9"/>
  <c r="F101" i="9"/>
  <c r="F100" i="9"/>
  <c r="E99" i="9"/>
  <c r="E98" i="9" s="1"/>
  <c r="D99" i="9"/>
  <c r="D98" i="9" s="1"/>
  <c r="F97" i="9"/>
  <c r="F96" i="9"/>
  <c r="F95" i="9"/>
  <c r="F94" i="9"/>
  <c r="F93" i="9" s="1"/>
  <c r="E94" i="9"/>
  <c r="E93" i="9" s="1"/>
  <c r="D94" i="9"/>
  <c r="D93" i="9"/>
  <c r="F92" i="9"/>
  <c r="F91" i="9"/>
  <c r="F90" i="9"/>
  <c r="F89" i="9"/>
  <c r="F85" i="9" s="1"/>
  <c r="F88" i="9"/>
  <c r="F87" i="9"/>
  <c r="F86" i="9"/>
  <c r="E85" i="9"/>
  <c r="D85" i="9"/>
  <c r="F84" i="9"/>
  <c r="F83" i="9"/>
  <c r="F82" i="9"/>
  <c r="E81" i="9"/>
  <c r="D81" i="9"/>
  <c r="F81" i="9" s="1"/>
  <c r="F80" i="9"/>
  <c r="F79" i="9"/>
  <c r="F78" i="9"/>
  <c r="F77" i="9"/>
  <c r="F76" i="9"/>
  <c r="F75" i="9"/>
  <c r="F74" i="9" s="1"/>
  <c r="E74" i="9"/>
  <c r="D74" i="9"/>
  <c r="E73" i="9"/>
  <c r="D73" i="9"/>
  <c r="F68" i="9"/>
  <c r="F67" i="9"/>
  <c r="F66" i="9" s="1"/>
  <c r="F65" i="9" s="1"/>
  <c r="E66" i="9"/>
  <c r="D66" i="9"/>
  <c r="E65" i="9"/>
  <c r="D65" i="9"/>
  <c r="F64" i="9"/>
  <c r="F63" i="9"/>
  <c r="F62" i="9" s="1"/>
  <c r="F61" i="9" s="1"/>
  <c r="E62" i="9"/>
  <c r="D62" i="9"/>
  <c r="E61" i="9"/>
  <c r="D61" i="9"/>
  <c r="F60" i="9"/>
  <c r="F59" i="9"/>
  <c r="F58" i="9" s="1"/>
  <c r="E59" i="9"/>
  <c r="D59" i="9"/>
  <c r="E58" i="9"/>
  <c r="D58" i="9"/>
  <c r="F57" i="9"/>
  <c r="F56" i="9"/>
  <c r="F55" i="9"/>
  <c r="F54" i="9" s="1"/>
  <c r="E55" i="9"/>
  <c r="D55" i="9"/>
  <c r="E54" i="9"/>
  <c r="D54" i="9"/>
  <c r="F53" i="9"/>
  <c r="F52" i="9"/>
  <c r="F51" i="9" s="1"/>
  <c r="E52" i="9"/>
  <c r="E51" i="9" s="1"/>
  <c r="D52" i="9"/>
  <c r="D51" i="9"/>
  <c r="F50" i="9"/>
  <c r="F49" i="9"/>
  <c r="F48" i="9" s="1"/>
  <c r="E49" i="9"/>
  <c r="E48" i="9" s="1"/>
  <c r="D49" i="9"/>
  <c r="D48" i="9" s="1"/>
  <c r="D47" i="9" s="1"/>
  <c r="F46" i="9"/>
  <c r="F45" i="9"/>
  <c r="F44" i="9"/>
  <c r="E43" i="9"/>
  <c r="D43" i="9"/>
  <c r="F43" i="9" s="1"/>
  <c r="E42" i="9"/>
  <c r="F42" i="9" s="1"/>
  <c r="D42" i="9"/>
  <c r="F41" i="9"/>
  <c r="F40" i="9"/>
  <c r="F37" i="9"/>
  <c r="F36" i="9" s="1"/>
  <c r="F35" i="9" s="1"/>
  <c r="E36" i="9"/>
  <c r="D36" i="9"/>
  <c r="E35" i="9"/>
  <c r="D35" i="9"/>
  <c r="F34" i="9"/>
  <c r="F33" i="9"/>
  <c r="F32" i="9"/>
  <c r="F31" i="9"/>
  <c r="E31" i="9"/>
  <c r="D31" i="9"/>
  <c r="D30" i="9" s="1"/>
  <c r="F30" i="9"/>
  <c r="E30" i="9"/>
  <c r="F29" i="9"/>
  <c r="F28" i="9"/>
  <c r="E27" i="9"/>
  <c r="D27" i="9"/>
  <c r="E26" i="9"/>
  <c r="D26" i="9"/>
  <c r="F25" i="9"/>
  <c r="F23" i="9" s="1"/>
  <c r="F22" i="9" s="1"/>
  <c r="F24" i="9"/>
  <c r="E23" i="9"/>
  <c r="D23" i="9"/>
  <c r="E22" i="9"/>
  <c r="D22" i="9"/>
  <c r="F21" i="9"/>
  <c r="F17" i="9" s="1"/>
  <c r="F16" i="9" s="1"/>
  <c r="F20" i="9"/>
  <c r="F19" i="9"/>
  <c r="F18" i="9"/>
  <c r="E17" i="9"/>
  <c r="D17" i="9"/>
  <c r="D16" i="9" s="1"/>
  <c r="E16" i="9"/>
  <c r="F15" i="9"/>
  <c r="E14" i="9"/>
  <c r="D14" i="9"/>
  <c r="E13" i="9"/>
  <c r="D13" i="9"/>
  <c r="F12" i="9"/>
  <c r="F11" i="9"/>
  <c r="F10" i="9"/>
  <c r="F9" i="9"/>
  <c r="F8" i="9" s="1"/>
  <c r="F7" i="9" s="1"/>
  <c r="E8" i="9"/>
  <c r="D8" i="9"/>
  <c r="E7" i="9"/>
  <c r="E6" i="9" s="1"/>
  <c r="D7" i="9"/>
  <c r="E47" i="9" l="1"/>
  <c r="F47" i="9" s="1"/>
  <c r="D6" i="9"/>
  <c r="D5" i="9" s="1"/>
  <c r="D72" i="9"/>
  <c r="F129" i="9"/>
  <c r="D128" i="9"/>
  <c r="E72" i="9"/>
  <c r="F73" i="9"/>
  <c r="F99" i="9"/>
  <c r="F98" i="9" s="1"/>
  <c r="F128" i="9" l="1"/>
  <c r="D71" i="9"/>
  <c r="F72" i="9"/>
  <c r="E71" i="9"/>
  <c r="F71" i="9" s="1"/>
  <c r="E5" i="9"/>
  <c r="F5" i="9" s="1"/>
  <c r="F6" i="9"/>
  <c r="F117" i="8" l="1"/>
  <c r="F116" i="8"/>
  <c r="E116" i="8"/>
  <c r="E115" i="8" s="1"/>
  <c r="D116" i="8"/>
  <c r="D115" i="8" s="1"/>
  <c r="F115" i="8"/>
  <c r="F114" i="8"/>
  <c r="F113" i="8"/>
  <c r="F112" i="8"/>
  <c r="E112" i="8"/>
  <c r="E111" i="8" s="1"/>
  <c r="D112" i="8"/>
  <c r="D111" i="8" s="1"/>
  <c r="F111" i="8"/>
  <c r="F110" i="8"/>
  <c r="E109" i="8"/>
  <c r="F109" i="8" s="1"/>
  <c r="F108" i="8" s="1"/>
  <c r="D109" i="8"/>
  <c r="D108" i="8" s="1"/>
  <c r="E108" i="8"/>
  <c r="F107" i="8"/>
  <c r="F106" i="8"/>
  <c r="F105" i="8"/>
  <c r="E105" i="8"/>
  <c r="D105" i="8"/>
  <c r="D104" i="8" s="1"/>
  <c r="E104" i="8"/>
  <c r="F104" i="8" s="1"/>
  <c r="F103" i="8"/>
  <c r="F102" i="8"/>
  <c r="E102" i="8"/>
  <c r="D102" i="8"/>
  <c r="F101" i="8"/>
  <c r="E101" i="8"/>
  <c r="D101" i="8"/>
  <c r="F100" i="8"/>
  <c r="F99" i="8"/>
  <c r="F98" i="8"/>
  <c r="F97" i="8"/>
  <c r="F96" i="8"/>
  <c r="F95" i="8"/>
  <c r="F92" i="8"/>
  <c r="F91" i="8"/>
  <c r="F90" i="8"/>
  <c r="F89" i="8"/>
  <c r="F88" i="8"/>
  <c r="F87" i="8"/>
  <c r="F86" i="8"/>
  <c r="F85" i="8"/>
  <c r="F84" i="8"/>
  <c r="F83" i="8"/>
  <c r="F82" i="8" s="1"/>
  <c r="E83" i="8"/>
  <c r="D83" i="8"/>
  <c r="E82" i="8"/>
  <c r="D82" i="8"/>
  <c r="F81" i="8"/>
  <c r="F80" i="8"/>
  <c r="F79" i="8"/>
  <c r="F78" i="8" s="1"/>
  <c r="F77" i="8" s="1"/>
  <c r="E78" i="8"/>
  <c r="D78" i="8"/>
  <c r="E77" i="8"/>
  <c r="D77" i="8"/>
  <c r="F76" i="8"/>
  <c r="F75" i="8"/>
  <c r="F69" i="8" s="1"/>
  <c r="F74" i="8"/>
  <c r="F73" i="8"/>
  <c r="F72" i="8"/>
  <c r="F71" i="8"/>
  <c r="F70" i="8"/>
  <c r="E69" i="8"/>
  <c r="D69" i="8"/>
  <c r="F68" i="8"/>
  <c r="F67" i="8"/>
  <c r="F66" i="8"/>
  <c r="E65" i="8"/>
  <c r="F65" i="8" s="1"/>
  <c r="D65" i="8"/>
  <c r="F64" i="8"/>
  <c r="F63" i="8"/>
  <c r="F58" i="8" s="1"/>
  <c r="F62" i="8"/>
  <c r="F61" i="8"/>
  <c r="F60" i="8"/>
  <c r="F59" i="8"/>
  <c r="E58" i="8"/>
  <c r="E57" i="8" s="1"/>
  <c r="E56" i="8" s="1"/>
  <c r="D58" i="8"/>
  <c r="D57" i="8" s="1"/>
  <c r="D56" i="8" s="1"/>
  <c r="F53" i="8"/>
  <c r="F52" i="8"/>
  <c r="F51" i="8"/>
  <c r="E50" i="8"/>
  <c r="F50" i="8" s="1"/>
  <c r="D50" i="8"/>
  <c r="E49" i="8"/>
  <c r="F49" i="8" s="1"/>
  <c r="D49" i="8"/>
  <c r="F48" i="8"/>
  <c r="F47" i="8"/>
  <c r="F45" i="8" s="1"/>
  <c r="F44" i="8" s="1"/>
  <c r="F46" i="8"/>
  <c r="E45" i="8"/>
  <c r="D45" i="8"/>
  <c r="E44" i="8"/>
  <c r="D44" i="8"/>
  <c r="F43" i="8"/>
  <c r="F37" i="8" s="1"/>
  <c r="F36" i="8" s="1"/>
  <c r="F42" i="8"/>
  <c r="F41" i="8"/>
  <c r="F38" i="8"/>
  <c r="E37" i="8"/>
  <c r="D37" i="8"/>
  <c r="D36" i="8" s="1"/>
  <c r="E36" i="8"/>
  <c r="F35" i="8"/>
  <c r="F34" i="8"/>
  <c r="E33" i="8"/>
  <c r="D33" i="8"/>
  <c r="E32" i="8"/>
  <c r="D32" i="8"/>
  <c r="F31" i="8"/>
  <c r="F29" i="8" s="1"/>
  <c r="F28" i="8" s="1"/>
  <c r="F30" i="8"/>
  <c r="E29" i="8"/>
  <c r="D29" i="8"/>
  <c r="E28" i="8"/>
  <c r="D28" i="8"/>
  <c r="F27" i="8"/>
  <c r="F23" i="8" s="1"/>
  <c r="F22" i="8" s="1"/>
  <c r="F26" i="8"/>
  <c r="F25" i="8"/>
  <c r="F24" i="8"/>
  <c r="E23" i="8"/>
  <c r="D23" i="8"/>
  <c r="D22" i="8" s="1"/>
  <c r="E22" i="8"/>
  <c r="F21" i="8"/>
  <c r="E20" i="8"/>
  <c r="D20" i="8"/>
  <c r="E19" i="8"/>
  <c r="D19" i="8"/>
  <c r="F18" i="8"/>
  <c r="F17" i="8"/>
  <c r="F16" i="8"/>
  <c r="F15" i="8"/>
  <c r="F14" i="8"/>
  <c r="F13" i="8"/>
  <c r="F12" i="8"/>
  <c r="F11" i="8"/>
  <c r="F10" i="8"/>
  <c r="F9" i="8"/>
  <c r="F7" i="8" s="1"/>
  <c r="F6" i="8" s="1"/>
  <c r="F5" i="8" s="1"/>
  <c r="F8" i="8"/>
  <c r="E7" i="8"/>
  <c r="D7" i="8"/>
  <c r="E6" i="8"/>
  <c r="E5" i="8" s="1"/>
  <c r="D6" i="8"/>
  <c r="D5" i="8" l="1"/>
  <c r="F57" i="8"/>
  <c r="F56" i="8" s="1"/>
  <c r="F231" i="7" l="1"/>
  <c r="F230" i="7"/>
  <c r="E229" i="7"/>
  <c r="E228" i="7" s="1"/>
  <c r="D229" i="7"/>
  <c r="D228" i="7" s="1"/>
  <c r="F227" i="7"/>
  <c r="E226" i="7"/>
  <c r="D226" i="7"/>
  <c r="D225" i="7" s="1"/>
  <c r="F224" i="7"/>
  <c r="F223" i="7"/>
  <c r="F222" i="7" s="1"/>
  <c r="E222" i="7"/>
  <c r="E221" i="7" s="1"/>
  <c r="D222" i="7"/>
  <c r="D221" i="7"/>
  <c r="F220" i="7"/>
  <c r="F219" i="7" s="1"/>
  <c r="E219" i="7"/>
  <c r="E218" i="7" s="1"/>
  <c r="D219" i="7"/>
  <c r="D218" i="7" s="1"/>
  <c r="F217" i="7"/>
  <c r="F216" i="7"/>
  <c r="F215" i="7"/>
  <c r="F214" i="7"/>
  <c r="F213" i="7"/>
  <c r="F212" i="7"/>
  <c r="F211" i="7"/>
  <c r="E210" i="7"/>
  <c r="E209" i="7" s="1"/>
  <c r="D210" i="7"/>
  <c r="D209" i="7"/>
  <c r="F208" i="7"/>
  <c r="F207" i="7"/>
  <c r="F206" i="7"/>
  <c r="E205" i="7"/>
  <c r="E204" i="7" s="1"/>
  <c r="D205" i="7"/>
  <c r="D204" i="7" s="1"/>
  <c r="F201" i="7"/>
  <c r="F200" i="7"/>
  <c r="F199" i="7"/>
  <c r="F198" i="7"/>
  <c r="F197" i="7"/>
  <c r="F196" i="7"/>
  <c r="F195" i="7"/>
  <c r="E194" i="7"/>
  <c r="D194" i="7"/>
  <c r="F193" i="7"/>
  <c r="F192" i="7"/>
  <c r="F191" i="7"/>
  <c r="E190" i="7"/>
  <c r="D190" i="7"/>
  <c r="F189" i="7"/>
  <c r="F188" i="7"/>
  <c r="F187" i="7"/>
  <c r="F186" i="7"/>
  <c r="F185" i="7"/>
  <c r="F184" i="7"/>
  <c r="E183" i="7"/>
  <c r="D183" i="7"/>
  <c r="D182" i="7"/>
  <c r="F180" i="7"/>
  <c r="F179" i="7" s="1"/>
  <c r="E179" i="7"/>
  <c r="D179" i="7"/>
  <c r="F178" i="7"/>
  <c r="F177" i="7" s="1"/>
  <c r="E177" i="7"/>
  <c r="D177" i="7"/>
  <c r="F176" i="7"/>
  <c r="E175" i="7"/>
  <c r="D175" i="7"/>
  <c r="F174" i="7"/>
  <c r="E173" i="7"/>
  <c r="F173" i="7" s="1"/>
  <c r="D173" i="7"/>
  <c r="F172" i="7"/>
  <c r="F171" i="7"/>
  <c r="E170" i="7"/>
  <c r="D170" i="7"/>
  <c r="D169" i="7" s="1"/>
  <c r="D168" i="7" s="1"/>
  <c r="F165" i="7"/>
  <c r="F164" i="7" s="1"/>
  <c r="F163" i="7" s="1"/>
  <c r="E164" i="7"/>
  <c r="E163" i="7" s="1"/>
  <c r="D164" i="7"/>
  <c r="D163" i="7" s="1"/>
  <c r="F162" i="7"/>
  <c r="F161" i="7"/>
  <c r="E160" i="7"/>
  <c r="E159" i="7" s="1"/>
  <c r="D160" i="7"/>
  <c r="D159" i="7" s="1"/>
  <c r="F158" i="7"/>
  <c r="E157" i="7"/>
  <c r="D157" i="7"/>
  <c r="D156" i="7" s="1"/>
  <c r="F155" i="7"/>
  <c r="F154" i="7"/>
  <c r="F153" i="7" s="1"/>
  <c r="E153" i="7"/>
  <c r="D153" i="7"/>
  <c r="D152" i="7" s="1"/>
  <c r="E152" i="7"/>
  <c r="F152" i="7" s="1"/>
  <c r="F151" i="7"/>
  <c r="F150" i="7" s="1"/>
  <c r="E150" i="7"/>
  <c r="D150" i="7"/>
  <c r="D149" i="7" s="1"/>
  <c r="E149" i="7"/>
  <c r="F148" i="7"/>
  <c r="F147" i="7"/>
  <c r="F146" i="7"/>
  <c r="F145" i="7"/>
  <c r="F144" i="7"/>
  <c r="F143" i="7"/>
  <c r="F142" i="7"/>
  <c r="F141" i="7"/>
  <c r="F140" i="7"/>
  <c r="F139" i="7"/>
  <c r="F138" i="7"/>
  <c r="F135" i="7"/>
  <c r="F134" i="7"/>
  <c r="F133" i="7"/>
  <c r="F132" i="7"/>
  <c r="F131" i="7"/>
  <c r="E130" i="7"/>
  <c r="E129" i="7" s="1"/>
  <c r="D130" i="7"/>
  <c r="D129" i="7"/>
  <c r="F128" i="7"/>
  <c r="F127" i="7"/>
  <c r="F126" i="7"/>
  <c r="E125" i="7"/>
  <c r="E124" i="7" s="1"/>
  <c r="D125" i="7"/>
  <c r="D124" i="7"/>
  <c r="F123" i="7"/>
  <c r="F122" i="7"/>
  <c r="F121" i="7"/>
  <c r="F120" i="7"/>
  <c r="F119" i="7"/>
  <c r="F118" i="7"/>
  <c r="F117" i="7"/>
  <c r="E116" i="7"/>
  <c r="D116" i="7"/>
  <c r="F115" i="7"/>
  <c r="F114" i="7"/>
  <c r="F113" i="7"/>
  <c r="E112" i="7"/>
  <c r="D112" i="7"/>
  <c r="F111" i="7"/>
  <c r="F110" i="7"/>
  <c r="F109" i="7"/>
  <c r="F108" i="7"/>
  <c r="F107" i="7"/>
  <c r="F106" i="7"/>
  <c r="E105" i="7"/>
  <c r="D105" i="7"/>
  <c r="F99" i="7"/>
  <c r="F98" i="7"/>
  <c r="F97" i="7"/>
  <c r="E96" i="7"/>
  <c r="E95" i="7" s="1"/>
  <c r="F95" i="7" s="1"/>
  <c r="D96" i="7"/>
  <c r="D95" i="7" s="1"/>
  <c r="F91" i="7"/>
  <c r="F90" i="7"/>
  <c r="E88" i="7"/>
  <c r="F88" i="7" s="1"/>
  <c r="D89" i="7"/>
  <c r="D88" i="7" s="1"/>
  <c r="F87" i="7"/>
  <c r="F86" i="7"/>
  <c r="E85" i="7"/>
  <c r="E84" i="7" s="1"/>
  <c r="D85" i="7"/>
  <c r="D84" i="7" s="1"/>
  <c r="F83" i="7"/>
  <c r="F82" i="7"/>
  <c r="E81" i="7"/>
  <c r="E80" i="7" s="1"/>
  <c r="D81" i="7"/>
  <c r="D80" i="7" s="1"/>
  <c r="F79" i="7"/>
  <c r="F78" i="7"/>
  <c r="E77" i="7"/>
  <c r="E76" i="7" s="1"/>
  <c r="D77" i="7"/>
  <c r="D76" i="7" s="1"/>
  <c r="F73" i="7"/>
  <c r="F72" i="7"/>
  <c r="F71" i="7"/>
  <c r="F70" i="7"/>
  <c r="E69" i="7"/>
  <c r="D69" i="7"/>
  <c r="D68" i="7" s="1"/>
  <c r="F67" i="7"/>
  <c r="E66" i="7"/>
  <c r="E65" i="7" s="1"/>
  <c r="F65" i="7" s="1"/>
  <c r="D66" i="7"/>
  <c r="D65" i="7" s="1"/>
  <c r="F64" i="7"/>
  <c r="E63" i="7"/>
  <c r="E62" i="7" s="1"/>
  <c r="D63" i="7"/>
  <c r="D62" i="7" s="1"/>
  <c r="F60" i="7"/>
  <c r="F59" i="7" s="1"/>
  <c r="E59" i="7"/>
  <c r="D59" i="7"/>
  <c r="F58" i="7"/>
  <c r="F57" i="7"/>
  <c r="E57" i="7"/>
  <c r="D57" i="7"/>
  <c r="D54" i="7" s="1"/>
  <c r="D53" i="7" s="1"/>
  <c r="F56" i="7"/>
  <c r="F55" i="7" s="1"/>
  <c r="E55" i="7"/>
  <c r="D55" i="7"/>
  <c r="F52" i="7"/>
  <c r="F51" i="7"/>
  <c r="F50" i="7"/>
  <c r="E49" i="7"/>
  <c r="D49" i="7"/>
  <c r="D48" i="7"/>
  <c r="F47" i="7"/>
  <c r="F46" i="7"/>
  <c r="F45" i="7"/>
  <c r="F44" i="7"/>
  <c r="F43" i="7"/>
  <c r="E42" i="7"/>
  <c r="E41" i="7" s="1"/>
  <c r="D42" i="7"/>
  <c r="D41" i="7" s="1"/>
  <c r="F38" i="7"/>
  <c r="F37" i="7"/>
  <c r="F36" i="7"/>
  <c r="F35" i="7" s="1"/>
  <c r="F34" i="7" s="1"/>
  <c r="E35" i="7"/>
  <c r="E34" i="7" s="1"/>
  <c r="D35" i="7"/>
  <c r="D34" i="7"/>
  <c r="F33" i="7"/>
  <c r="F32" i="7"/>
  <c r="E31" i="7"/>
  <c r="E30" i="7" s="1"/>
  <c r="D31" i="7"/>
  <c r="D30" i="7" s="1"/>
  <c r="F29" i="7"/>
  <c r="F27" i="7" s="1"/>
  <c r="F26" i="7" s="1"/>
  <c r="F28" i="7"/>
  <c r="E27" i="7"/>
  <c r="E26" i="7" s="1"/>
  <c r="D27" i="7"/>
  <c r="D26" i="7" s="1"/>
  <c r="F25" i="7"/>
  <c r="F24" i="7"/>
  <c r="F23" i="7"/>
  <c r="F22" i="7"/>
  <c r="E21" i="7"/>
  <c r="E20" i="7" s="1"/>
  <c r="D21" i="7"/>
  <c r="D20" i="7"/>
  <c r="F19" i="7"/>
  <c r="E18" i="7"/>
  <c r="D18" i="7"/>
  <c r="D17" i="7" s="1"/>
  <c r="E17" i="7"/>
  <c r="F16" i="7"/>
  <c r="F15" i="7"/>
  <c r="F14" i="7"/>
  <c r="F13" i="7"/>
  <c r="F12" i="7"/>
  <c r="F11" i="7"/>
  <c r="F10" i="7"/>
  <c r="F9" i="7"/>
  <c r="E8" i="7"/>
  <c r="D8" i="7"/>
  <c r="E7" i="7"/>
  <c r="D7" i="7"/>
  <c r="F229" i="7" l="1"/>
  <c r="F228" i="7" s="1"/>
  <c r="F205" i="7"/>
  <c r="F204" i="7" s="1"/>
  <c r="F183" i="7"/>
  <c r="E169" i="7"/>
  <c r="E168" i="7" s="1"/>
  <c r="F168" i="7" s="1"/>
  <c r="F170" i="7"/>
  <c r="F160" i="7"/>
  <c r="F159" i="7" s="1"/>
  <c r="F116" i="7"/>
  <c r="F42" i="7"/>
  <c r="F41" i="7" s="1"/>
  <c r="D61" i="7"/>
  <c r="F157" i="7"/>
  <c r="F156" i="7" s="1"/>
  <c r="F226" i="7"/>
  <c r="F225" i="7" s="1"/>
  <c r="F49" i="7"/>
  <c r="F105" i="7"/>
  <c r="D104" i="7"/>
  <c r="D103" i="7" s="1"/>
  <c r="D102" i="7" s="1"/>
  <c r="F194" i="7"/>
  <c r="F221" i="7"/>
  <c r="E104" i="7"/>
  <c r="E103" i="7" s="1"/>
  <c r="F112" i="7"/>
  <c r="F130" i="7"/>
  <c r="F129" i="7" s="1"/>
  <c r="F149" i="7"/>
  <c r="D6" i="7"/>
  <c r="D5" i="7" s="1"/>
  <c r="F69" i="7"/>
  <c r="F21" i="7"/>
  <c r="F20" i="7" s="1"/>
  <c r="F125" i="7"/>
  <c r="F124" i="7" s="1"/>
  <c r="E156" i="7"/>
  <c r="F175" i="7"/>
  <c r="E54" i="7"/>
  <c r="F54" i="7" s="1"/>
  <c r="E48" i="7"/>
  <c r="F48" i="7" s="1"/>
  <c r="E6" i="7"/>
  <c r="F6" i="7" s="1"/>
  <c r="F8" i="7"/>
  <c r="F7" i="7" s="1"/>
  <c r="F182" i="7"/>
  <c r="F218" i="7"/>
  <c r="F76" i="7"/>
  <c r="F84" i="7"/>
  <c r="F80" i="7"/>
  <c r="D181" i="7"/>
  <c r="F66" i="7"/>
  <c r="F63" i="7"/>
  <c r="F62" i="7" s="1"/>
  <c r="F81" i="7"/>
  <c r="F85" i="7"/>
  <c r="F96" i="7"/>
  <c r="E68" i="7"/>
  <c r="F68" i="7" s="1"/>
  <c r="E225" i="7"/>
  <c r="F181" i="7" s="1"/>
  <c r="F190" i="7"/>
  <c r="F77" i="7"/>
  <c r="F169" i="7" l="1"/>
  <c r="F104" i="7"/>
  <c r="F210" i="7"/>
  <c r="F209" i="7" s="1"/>
  <c r="E53" i="7"/>
  <c r="F53" i="7" s="1"/>
  <c r="F103" i="7"/>
  <c r="E102" i="7"/>
  <c r="F102" i="7" s="1"/>
  <c r="E61" i="7"/>
  <c r="F61" i="7" l="1"/>
  <c r="E5" i="7"/>
  <c r="F5" i="7" s="1"/>
  <c r="F318" i="5" l="1"/>
  <c r="F317" i="5"/>
  <c r="F316" i="5" s="1"/>
  <c r="E317" i="5"/>
  <c r="E316" i="5" s="1"/>
  <c r="D317" i="5"/>
  <c r="D316" i="5" s="1"/>
  <c r="F315" i="5"/>
  <c r="F314" i="5"/>
  <c r="F313" i="5" s="1"/>
  <c r="E314" i="5"/>
  <c r="E313" i="5" s="1"/>
  <c r="D314" i="5"/>
  <c r="D313" i="5" s="1"/>
  <c r="F312" i="5"/>
  <c r="F311" i="5"/>
  <c r="E311" i="5"/>
  <c r="E310" i="5" s="1"/>
  <c r="D311" i="5"/>
  <c r="D310" i="5" s="1"/>
  <c r="F310" i="5"/>
  <c r="F309" i="5"/>
  <c r="F308" i="5"/>
  <c r="E307" i="5"/>
  <c r="E306" i="5" s="1"/>
  <c r="D307" i="5"/>
  <c r="D306" i="5" s="1"/>
  <c r="F304" i="5"/>
  <c r="E304" i="5"/>
  <c r="D304" i="5"/>
  <c r="F303" i="5"/>
  <c r="E303" i="5"/>
  <c r="D303" i="5"/>
  <c r="F302" i="5"/>
  <c r="F301" i="5"/>
  <c r="F300" i="5"/>
  <c r="F299" i="5"/>
  <c r="E299" i="5"/>
  <c r="D299" i="5"/>
  <c r="D298" i="5" s="1"/>
  <c r="F298" i="5"/>
  <c r="E298" i="5"/>
  <c r="F297" i="5"/>
  <c r="F296" i="5"/>
  <c r="F295" i="5" s="1"/>
  <c r="F294" i="5" s="1"/>
  <c r="E295" i="5"/>
  <c r="D295" i="5"/>
  <c r="D294" i="5" s="1"/>
  <c r="E294" i="5"/>
  <c r="F291" i="5"/>
  <c r="F290" i="5" s="1"/>
  <c r="F289" i="5" s="1"/>
  <c r="E290" i="5"/>
  <c r="D290" i="5"/>
  <c r="E289" i="5"/>
  <c r="D289" i="5"/>
  <c r="F288" i="5"/>
  <c r="F287" i="5"/>
  <c r="F285" i="5" s="1"/>
  <c r="F284" i="5" s="1"/>
  <c r="F286" i="5"/>
  <c r="E285" i="5"/>
  <c r="D285" i="5"/>
  <c r="D284" i="5" s="1"/>
  <c r="E284" i="5"/>
  <c r="F283" i="5"/>
  <c r="F282" i="5"/>
  <c r="F281" i="5"/>
  <c r="F280" i="5"/>
  <c r="F279" i="5"/>
  <c r="F278" i="5"/>
  <c r="F277" i="5"/>
  <c r="F276" i="5" s="1"/>
  <c r="E276" i="5"/>
  <c r="D276" i="5"/>
  <c r="F275" i="5"/>
  <c r="F274" i="5"/>
  <c r="F273" i="5"/>
  <c r="E272" i="5"/>
  <c r="E264" i="5" s="1"/>
  <c r="D272" i="5"/>
  <c r="F271" i="5"/>
  <c r="F270" i="5"/>
  <c r="F269" i="5"/>
  <c r="F268" i="5"/>
  <c r="F267" i="5"/>
  <c r="F266" i="5"/>
  <c r="F265" i="5"/>
  <c r="E265" i="5"/>
  <c r="D265" i="5"/>
  <c r="D264" i="5" s="1"/>
  <c r="F262" i="5"/>
  <c r="F261" i="5"/>
  <c r="F260" i="5" s="1"/>
  <c r="E261" i="5"/>
  <c r="D261" i="5"/>
  <c r="E260" i="5"/>
  <c r="D260" i="5"/>
  <c r="F259" i="5"/>
  <c r="F258" i="5" s="1"/>
  <c r="F257" i="5" s="1"/>
  <c r="E258" i="5"/>
  <c r="E257" i="5" s="1"/>
  <c r="D258" i="5"/>
  <c r="D257" i="5"/>
  <c r="F256" i="5"/>
  <c r="F253" i="5"/>
  <c r="E252" i="5"/>
  <c r="F252" i="5" s="1"/>
  <c r="F251" i="5" s="1"/>
  <c r="D252" i="5"/>
  <c r="D251" i="5"/>
  <c r="F250" i="5"/>
  <c r="F249" i="5"/>
  <c r="F248" i="5" s="1"/>
  <c r="E249" i="5"/>
  <c r="E248" i="5" s="1"/>
  <c r="D249" i="5"/>
  <c r="D248" i="5" s="1"/>
  <c r="F247" i="5"/>
  <c r="F246" i="5"/>
  <c r="E245" i="5"/>
  <c r="E244" i="5" s="1"/>
  <c r="D245" i="5"/>
  <c r="D244" i="5" s="1"/>
  <c r="F244" i="5"/>
  <c r="F243" i="5"/>
  <c r="F242" i="5"/>
  <c r="F241" i="5" s="1"/>
  <c r="E242" i="5"/>
  <c r="E241" i="5" s="1"/>
  <c r="D242" i="5"/>
  <c r="D241" i="5" s="1"/>
  <c r="F240" i="5"/>
  <c r="F239" i="5"/>
  <c r="E239" i="5"/>
  <c r="E238" i="5" s="1"/>
  <c r="D239" i="5"/>
  <c r="D238" i="5" s="1"/>
  <c r="F238" i="5"/>
  <c r="F237" i="5"/>
  <c r="F236" i="5"/>
  <c r="F235" i="5"/>
  <c r="F234" i="5"/>
  <c r="F233" i="5" s="1"/>
  <c r="E234" i="5"/>
  <c r="E233" i="5" s="1"/>
  <c r="D234" i="5"/>
  <c r="D233" i="5" s="1"/>
  <c r="F232" i="5"/>
  <c r="F231" i="5"/>
  <c r="F230" i="5"/>
  <c r="F229" i="5"/>
  <c r="F228" i="5"/>
  <c r="F227" i="5"/>
  <c r="F226" i="5"/>
  <c r="F225" i="5" s="1"/>
  <c r="E225" i="5"/>
  <c r="D225" i="5"/>
  <c r="F224" i="5"/>
  <c r="F223" i="5"/>
  <c r="F222" i="5"/>
  <c r="E221" i="5"/>
  <c r="F221" i="5" s="1"/>
  <c r="D221" i="5"/>
  <c r="F220" i="5"/>
  <c r="F219" i="5"/>
  <c r="F218" i="5"/>
  <c r="F215" i="5"/>
  <c r="F214" i="5"/>
  <c r="F212" i="5" s="1"/>
  <c r="F213" i="5"/>
  <c r="E212" i="5"/>
  <c r="D212" i="5"/>
  <c r="E211" i="5"/>
  <c r="D211" i="5"/>
  <c r="F209" i="5"/>
  <c r="F208" i="5" s="1"/>
  <c r="F207" i="5" s="1"/>
  <c r="E208" i="5"/>
  <c r="D208" i="5"/>
  <c r="D207" i="5" s="1"/>
  <c r="E207" i="5"/>
  <c r="F206" i="5"/>
  <c r="F205" i="5"/>
  <c r="F204" i="5" s="1"/>
  <c r="F203" i="5" s="1"/>
  <c r="E204" i="5"/>
  <c r="D204" i="5"/>
  <c r="D203" i="5" s="1"/>
  <c r="E203" i="5"/>
  <c r="F202" i="5"/>
  <c r="E201" i="5"/>
  <c r="F201" i="5" s="1"/>
  <c r="F200" i="5" s="1"/>
  <c r="D201" i="5"/>
  <c r="E200" i="5"/>
  <c r="D200" i="5"/>
  <c r="F199" i="5"/>
  <c r="F198" i="5"/>
  <c r="F197" i="5" s="1"/>
  <c r="E197" i="5"/>
  <c r="D197" i="5"/>
  <c r="E196" i="5"/>
  <c r="F196" i="5" s="1"/>
  <c r="D196" i="5"/>
  <c r="F195" i="5"/>
  <c r="F194" i="5"/>
  <c r="E194" i="5"/>
  <c r="D194" i="5"/>
  <c r="E193" i="5"/>
  <c r="D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7" i="5"/>
  <c r="F176" i="5"/>
  <c r="F175" i="5"/>
  <c r="F174" i="5"/>
  <c r="F173" i="5"/>
  <c r="F172" i="5"/>
  <c r="F171" i="5" s="1"/>
  <c r="E172" i="5"/>
  <c r="D172" i="5"/>
  <c r="E171" i="5"/>
  <c r="D171" i="5"/>
  <c r="F170" i="5"/>
  <c r="F169" i="5"/>
  <c r="F168" i="5"/>
  <c r="F167" i="5" s="1"/>
  <c r="F166" i="5" s="1"/>
  <c r="E167" i="5"/>
  <c r="D167" i="5"/>
  <c r="E166" i="5"/>
  <c r="D166" i="5"/>
  <c r="F165" i="5"/>
  <c r="F164" i="5"/>
  <c r="F163" i="5"/>
  <c r="F162" i="5"/>
  <c r="F161" i="5"/>
  <c r="F160" i="5"/>
  <c r="F159" i="5"/>
  <c r="F158" i="5"/>
  <c r="E158" i="5"/>
  <c r="D158" i="5"/>
  <c r="F157" i="5"/>
  <c r="F156" i="5"/>
  <c r="F155" i="5"/>
  <c r="E154" i="5"/>
  <c r="F154" i="5" s="1"/>
  <c r="D154" i="5"/>
  <c r="F153" i="5"/>
  <c r="F152" i="5"/>
  <c r="F151" i="5"/>
  <c r="F150" i="5"/>
  <c r="F149" i="5"/>
  <c r="F148" i="5"/>
  <c r="F147" i="5"/>
  <c r="F146" i="5" s="1"/>
  <c r="E147" i="5"/>
  <c r="E146" i="5" s="1"/>
  <c r="E145" i="5" s="1"/>
  <c r="D147" i="5"/>
  <c r="D146" i="5" s="1"/>
  <c r="F137" i="5"/>
  <c r="F136" i="5"/>
  <c r="F135" i="5"/>
  <c r="F134" i="5"/>
  <c r="F133" i="5" s="1"/>
  <c r="E134" i="5"/>
  <c r="E133" i="5" s="1"/>
  <c r="D134" i="5"/>
  <c r="D133" i="5" s="1"/>
  <c r="F132" i="5"/>
  <c r="F131" i="5"/>
  <c r="F130" i="5"/>
  <c r="F129" i="5"/>
  <c r="F128" i="5" s="1"/>
  <c r="E129" i="5"/>
  <c r="E128" i="5" s="1"/>
  <c r="D129" i="5"/>
  <c r="D128" i="5" s="1"/>
  <c r="F127" i="5"/>
  <c r="F126" i="5"/>
  <c r="F125" i="5"/>
  <c r="F124" i="5" s="1"/>
  <c r="E125" i="5"/>
  <c r="E124" i="5" s="1"/>
  <c r="D125" i="5"/>
  <c r="D124" i="5" s="1"/>
  <c r="F123" i="5"/>
  <c r="F122" i="5"/>
  <c r="F121" i="5"/>
  <c r="F120" i="5" s="1"/>
  <c r="E121" i="5"/>
  <c r="E120" i="5" s="1"/>
  <c r="D121" i="5"/>
  <c r="D120" i="5" s="1"/>
  <c r="F119" i="5"/>
  <c r="F118" i="5"/>
  <c r="F117" i="5"/>
  <c r="F116" i="5" s="1"/>
  <c r="E117" i="5"/>
  <c r="E116" i="5" s="1"/>
  <c r="D117" i="5"/>
  <c r="D116" i="5" s="1"/>
  <c r="F115" i="5"/>
  <c r="F114" i="5"/>
  <c r="F113" i="5"/>
  <c r="F110" i="5"/>
  <c r="F109" i="5" s="1"/>
  <c r="F108" i="5" s="1"/>
  <c r="E109" i="5"/>
  <c r="E108" i="5" s="1"/>
  <c r="D109" i="5"/>
  <c r="D108" i="5"/>
  <c r="F107" i="5"/>
  <c r="F106" i="5"/>
  <c r="E106" i="5"/>
  <c r="E105" i="5" s="1"/>
  <c r="D106" i="5"/>
  <c r="D105" i="5" s="1"/>
  <c r="F104" i="5"/>
  <c r="F103" i="5"/>
  <c r="F102" i="5"/>
  <c r="F101" i="5" s="1"/>
  <c r="E102" i="5"/>
  <c r="E101" i="5" s="1"/>
  <c r="D102" i="5"/>
  <c r="D101" i="5" s="1"/>
  <c r="F100" i="5"/>
  <c r="F99" i="5"/>
  <c r="F98" i="5" s="1"/>
  <c r="F97" i="5" s="1"/>
  <c r="E99" i="5"/>
  <c r="E98" i="5" s="1"/>
  <c r="D99" i="5"/>
  <c r="D98" i="5" s="1"/>
  <c r="F96" i="5"/>
  <c r="F95" i="5"/>
  <c r="F93" i="5" s="1"/>
  <c r="F92" i="5" s="1"/>
  <c r="F94" i="5"/>
  <c r="E93" i="5"/>
  <c r="D93" i="5"/>
  <c r="E92" i="5"/>
  <c r="D92" i="5"/>
  <c r="F91" i="5"/>
  <c r="F90" i="5"/>
  <c r="F89" i="5"/>
  <c r="F88" i="5" s="1"/>
  <c r="F87" i="5" s="1"/>
  <c r="E88" i="5"/>
  <c r="D88" i="5"/>
  <c r="E87" i="5"/>
  <c r="D87" i="5"/>
  <c r="F86" i="5"/>
  <c r="F85" i="5"/>
  <c r="F84" i="5" s="1"/>
  <c r="F83" i="5" s="1"/>
  <c r="E84" i="5"/>
  <c r="D84" i="5"/>
  <c r="E83" i="5"/>
  <c r="D83" i="5"/>
  <c r="F82" i="5"/>
  <c r="F81" i="5"/>
  <c r="F80" i="5" s="1"/>
  <c r="F79" i="5" s="1"/>
  <c r="E80" i="5"/>
  <c r="D80" i="5"/>
  <c r="E79" i="5"/>
  <c r="D79" i="5"/>
  <c r="F78" i="5"/>
  <c r="F77" i="5"/>
  <c r="F76" i="5" s="1"/>
  <c r="F75" i="5" s="1"/>
  <c r="E76" i="5"/>
  <c r="D76" i="5"/>
  <c r="E75" i="5"/>
  <c r="D75" i="5"/>
  <c r="F72" i="5"/>
  <c r="F71" i="5"/>
  <c r="F68" i="5" s="1"/>
  <c r="F67" i="5" s="1"/>
  <c r="F70" i="5"/>
  <c r="F69" i="5"/>
  <c r="E68" i="5"/>
  <c r="E67" i="5" s="1"/>
  <c r="D68" i="5"/>
  <c r="D67" i="5" s="1"/>
  <c r="F66" i="5"/>
  <c r="F65" i="5" s="1"/>
  <c r="E65" i="5"/>
  <c r="D65" i="5"/>
  <c r="E64" i="5"/>
  <c r="D64" i="5"/>
  <c r="F63" i="5"/>
  <c r="F62" i="5"/>
  <c r="F61" i="5" s="1"/>
  <c r="E62" i="5"/>
  <c r="D62" i="5"/>
  <c r="E61" i="5"/>
  <c r="D61" i="5"/>
  <c r="F60" i="5"/>
  <c r="F59" i="5" s="1"/>
  <c r="F58" i="5" s="1"/>
  <c r="E59" i="5"/>
  <c r="E58" i="5" s="1"/>
  <c r="D59" i="5"/>
  <c r="D58" i="5"/>
  <c r="F56" i="5"/>
  <c r="F53" i="5" s="1"/>
  <c r="F55" i="5"/>
  <c r="F54" i="5"/>
  <c r="E53" i="5"/>
  <c r="E52" i="5" s="1"/>
  <c r="D53" i="5"/>
  <c r="D52" i="5" s="1"/>
  <c r="F51" i="5"/>
  <c r="F50" i="5"/>
  <c r="F49" i="5"/>
  <c r="F48" i="5"/>
  <c r="F47" i="5" s="1"/>
  <c r="E48" i="5"/>
  <c r="E47" i="5" s="1"/>
  <c r="D48" i="5"/>
  <c r="D47" i="5" s="1"/>
  <c r="F46" i="5"/>
  <c r="F45" i="5"/>
  <c r="F44" i="5"/>
  <c r="F43" i="5"/>
  <c r="F42" i="5" s="1"/>
  <c r="E43" i="5"/>
  <c r="E42" i="5" s="1"/>
  <c r="D43" i="5"/>
  <c r="D42" i="5" s="1"/>
  <c r="F41" i="5"/>
  <c r="F40" i="5"/>
  <c r="E39" i="5"/>
  <c r="E38" i="5" s="1"/>
  <c r="D39" i="5"/>
  <c r="D38" i="5" s="1"/>
  <c r="F35" i="5"/>
  <c r="F34" i="5"/>
  <c r="F33" i="5"/>
  <c r="E33" i="5"/>
  <c r="E32" i="5" s="1"/>
  <c r="D33" i="5"/>
  <c r="D32" i="5" s="1"/>
  <c r="F32" i="5"/>
  <c r="F31" i="5"/>
  <c r="F30" i="5"/>
  <c r="F29" i="5"/>
  <c r="F28" i="5"/>
  <c r="F27" i="5"/>
  <c r="F26" i="5" s="1"/>
  <c r="E27" i="5"/>
  <c r="E26" i="5" s="1"/>
  <c r="D27" i="5"/>
  <c r="D26" i="5"/>
  <c r="F25" i="5"/>
  <c r="E24" i="5"/>
  <c r="D24" i="5"/>
  <c r="D23" i="5" s="1"/>
  <c r="E23" i="5"/>
  <c r="F22" i="5"/>
  <c r="F21" i="5"/>
  <c r="F20" i="5"/>
  <c r="F19" i="5"/>
  <c r="F18" i="5"/>
  <c r="F17" i="5"/>
  <c r="F16" i="5"/>
  <c r="F15" i="5"/>
  <c r="F14" i="5"/>
  <c r="F11" i="5" s="1"/>
  <c r="F10" i="5" s="1"/>
  <c r="F13" i="5"/>
  <c r="F12" i="5"/>
  <c r="E11" i="5"/>
  <c r="E10" i="5" s="1"/>
  <c r="D11" i="5"/>
  <c r="D10" i="5" s="1"/>
  <c r="F9" i="5"/>
  <c r="F8" i="5" s="1"/>
  <c r="F7" i="5" s="1"/>
  <c r="E8" i="5"/>
  <c r="D8" i="5"/>
  <c r="D7" i="5" s="1"/>
  <c r="E7" i="5"/>
  <c r="E57" i="5" l="1"/>
  <c r="D57" i="5"/>
  <c r="D6" i="5"/>
  <c r="D5" i="5" s="1"/>
  <c r="F57" i="5"/>
  <c r="D263" i="5"/>
  <c r="E6" i="5"/>
  <c r="F52" i="5"/>
  <c r="F6" i="5" s="1"/>
  <c r="F5" i="5" s="1"/>
  <c r="D145" i="5"/>
  <c r="D210" i="5"/>
  <c r="D97" i="5"/>
  <c r="E210" i="5"/>
  <c r="E263" i="5"/>
  <c r="F263" i="5" s="1"/>
  <c r="F264" i="5"/>
  <c r="E97" i="5"/>
  <c r="F193" i="5"/>
  <c r="F272" i="5"/>
  <c r="F211" i="5"/>
  <c r="E251" i="5"/>
  <c r="F307" i="5"/>
  <c r="F306" i="5" s="1"/>
  <c r="D144" i="5" l="1"/>
  <c r="E5" i="5"/>
  <c r="F210" i="5"/>
  <c r="F145" i="5"/>
  <c r="F144" i="5" s="1"/>
  <c r="E144" i="5"/>
  <c r="F183" i="4" l="1"/>
  <c r="E182" i="4"/>
  <c r="E181" i="4" s="1"/>
  <c r="F181" i="4" s="1"/>
  <c r="D182" i="4"/>
  <c r="D181" i="4"/>
  <c r="E179" i="4"/>
  <c r="E178" i="4" s="1"/>
  <c r="D179" i="4"/>
  <c r="D178" i="4" s="1"/>
  <c r="E176" i="4"/>
  <c r="F176" i="4" s="1"/>
  <c r="D176" i="4"/>
  <c r="E175" i="4"/>
  <c r="F175" i="4" s="1"/>
  <c r="D175" i="4"/>
  <c r="F174" i="4"/>
  <c r="F173" i="4"/>
  <c r="E172" i="4"/>
  <c r="F172" i="4" s="1"/>
  <c r="D172" i="4"/>
  <c r="E171" i="4"/>
  <c r="F171" i="4" s="1"/>
  <c r="D171" i="4"/>
  <c r="F170" i="4"/>
  <c r="E169" i="4"/>
  <c r="F169" i="4" s="1"/>
  <c r="D169" i="4"/>
  <c r="E168" i="4"/>
  <c r="F168" i="4" s="1"/>
  <c r="D168" i="4"/>
  <c r="F167" i="4"/>
  <c r="F166" i="4"/>
  <c r="E165" i="4"/>
  <c r="F165" i="4" s="1"/>
  <c r="D165" i="4"/>
  <c r="F164" i="4"/>
  <c r="E163" i="4"/>
  <c r="E162" i="4" s="1"/>
  <c r="D163" i="4"/>
  <c r="D162" i="4" s="1"/>
  <c r="F161" i="4"/>
  <c r="E160" i="4"/>
  <c r="F160" i="4" s="1"/>
  <c r="D160" i="4"/>
  <c r="D159" i="4" s="1"/>
  <c r="F159" i="4" s="1"/>
  <c r="F158" i="4"/>
  <c r="E157" i="4"/>
  <c r="F157" i="4" s="1"/>
  <c r="D157" i="4"/>
  <c r="F156" i="4"/>
  <c r="F155" i="4"/>
  <c r="F154" i="4"/>
  <c r="E153" i="4"/>
  <c r="F153" i="4" s="1"/>
  <c r="D153" i="4"/>
  <c r="F152" i="4"/>
  <c r="F151" i="4"/>
  <c r="F150" i="4"/>
  <c r="F149" i="4"/>
  <c r="E149" i="4"/>
  <c r="D149" i="4"/>
  <c r="F148" i="4"/>
  <c r="F147" i="4"/>
  <c r="F144" i="4"/>
  <c r="F143" i="4"/>
  <c r="F142" i="4"/>
  <c r="E142" i="4"/>
  <c r="D142" i="4"/>
  <c r="F141" i="4"/>
  <c r="F140" i="4"/>
  <c r="F139" i="4"/>
  <c r="F138" i="4"/>
  <c r="E138" i="4"/>
  <c r="D138" i="4"/>
  <c r="F137" i="4"/>
  <c r="F136" i="4"/>
  <c r="F133" i="4" s="1"/>
  <c r="F135" i="4"/>
  <c r="F134" i="4"/>
  <c r="E133" i="4"/>
  <c r="D133" i="4"/>
  <c r="F132" i="4"/>
  <c r="F131" i="4"/>
  <c r="F130" i="4"/>
  <c r="F127" i="4" s="1"/>
  <c r="F129" i="4"/>
  <c r="F128" i="4"/>
  <c r="E127" i="4"/>
  <c r="D127" i="4"/>
  <c r="F126" i="4"/>
  <c r="F125" i="4"/>
  <c r="F124" i="4"/>
  <c r="F123" i="4"/>
  <c r="F122" i="4"/>
  <c r="F121" i="4"/>
  <c r="E120" i="4"/>
  <c r="F120" i="4" s="1"/>
  <c r="D120" i="4"/>
  <c r="F119" i="4"/>
  <c r="F118" i="4"/>
  <c r="F117" i="4"/>
  <c r="F116" i="4"/>
  <c r="F115" i="4"/>
  <c r="E114" i="4"/>
  <c r="F114" i="4" s="1"/>
  <c r="D114" i="4"/>
  <c r="F111" i="4"/>
  <c r="F110" i="4"/>
  <c r="F109" i="4"/>
  <c r="F108" i="4"/>
  <c r="F107" i="4"/>
  <c r="F106" i="4"/>
  <c r="F105" i="4"/>
  <c r="E104" i="4"/>
  <c r="E103" i="4" s="1"/>
  <c r="F103" i="4" s="1"/>
  <c r="D104" i="4"/>
  <c r="D103" i="4" s="1"/>
  <c r="F102" i="4"/>
  <c r="F101" i="4"/>
  <c r="F100" i="4"/>
  <c r="E99" i="4"/>
  <c r="E98" i="4" s="1"/>
  <c r="F98" i="4" s="1"/>
  <c r="D99" i="4"/>
  <c r="D98" i="4"/>
  <c r="F97" i="4"/>
  <c r="F96" i="4"/>
  <c r="F95" i="4"/>
  <c r="F94" i="4"/>
  <c r="F93" i="4"/>
  <c r="F92" i="4"/>
  <c r="E91" i="4"/>
  <c r="F91" i="4" s="1"/>
  <c r="D91" i="4"/>
  <c r="F90" i="4"/>
  <c r="F89" i="4"/>
  <c r="F88" i="4"/>
  <c r="E87" i="4"/>
  <c r="F87" i="4" s="1"/>
  <c r="D87" i="4"/>
  <c r="F86" i="4"/>
  <c r="F85" i="4"/>
  <c r="F84" i="4"/>
  <c r="F83" i="4"/>
  <c r="F82" i="4"/>
  <c r="F80" i="4" s="1"/>
  <c r="F81" i="4"/>
  <c r="E80" i="4"/>
  <c r="D80" i="4"/>
  <c r="E79" i="4"/>
  <c r="D79" i="4"/>
  <c r="F48" i="4"/>
  <c r="F47" i="4"/>
  <c r="F46" i="4"/>
  <c r="E45" i="4"/>
  <c r="E44" i="4" s="1"/>
  <c r="F44" i="4" s="1"/>
  <c r="D45" i="4"/>
  <c r="D44" i="4" s="1"/>
  <c r="F42" i="4"/>
  <c r="F41" i="4"/>
  <c r="F40" i="4"/>
  <c r="F39" i="4" s="1"/>
  <c r="E40" i="4"/>
  <c r="E39" i="4" s="1"/>
  <c r="D40" i="4"/>
  <c r="D39" i="4" s="1"/>
  <c r="F36" i="4"/>
  <c r="F35" i="4"/>
  <c r="F34" i="4"/>
  <c r="E33" i="4"/>
  <c r="E32" i="4" s="1"/>
  <c r="F32" i="4" s="1"/>
  <c r="D33" i="4"/>
  <c r="D32" i="4"/>
  <c r="F31" i="4"/>
  <c r="F30" i="4"/>
  <c r="E29" i="4"/>
  <c r="E28" i="4" s="1"/>
  <c r="F28" i="4" s="1"/>
  <c r="D29" i="4"/>
  <c r="D28" i="4"/>
  <c r="F27" i="4"/>
  <c r="E26" i="4"/>
  <c r="E25" i="4" s="1"/>
  <c r="D26" i="4"/>
  <c r="D25" i="4" s="1"/>
  <c r="F24" i="4"/>
  <c r="F23" i="4"/>
  <c r="E22" i="4"/>
  <c r="E21" i="4" s="1"/>
  <c r="D22" i="4"/>
  <c r="D21" i="4" s="1"/>
  <c r="F20" i="4"/>
  <c r="F19" i="4"/>
  <c r="F18" i="4"/>
  <c r="F17" i="4"/>
  <c r="F16" i="4"/>
  <c r="E16" i="4"/>
  <c r="D16" i="4"/>
  <c r="E15" i="4"/>
  <c r="F15" i="4" s="1"/>
  <c r="D15" i="4"/>
  <c r="F14" i="4"/>
  <c r="E13" i="4"/>
  <c r="E12" i="4" s="1"/>
  <c r="F12" i="4" s="1"/>
  <c r="D13" i="4"/>
  <c r="D12" i="4"/>
  <c r="F11" i="4"/>
  <c r="E10" i="4"/>
  <c r="E9" i="4" s="1"/>
  <c r="D10" i="4"/>
  <c r="D9" i="4" s="1"/>
  <c r="F8" i="4"/>
  <c r="E7" i="4"/>
  <c r="E6" i="4" s="1"/>
  <c r="D7" i="4"/>
  <c r="D6" i="4" s="1"/>
  <c r="F178" i="4" l="1"/>
  <c r="D5" i="4"/>
  <c r="F25" i="4"/>
  <c r="F9" i="4"/>
  <c r="F21" i="4"/>
  <c r="F79" i="4"/>
  <c r="F78" i="4" s="1"/>
  <c r="D78" i="4"/>
  <c r="E78" i="4"/>
  <c r="E5" i="4"/>
  <c r="F6" i="4"/>
  <c r="F33" i="4"/>
  <c r="F29" i="4"/>
  <c r="F99" i="4"/>
  <c r="F182" i="4"/>
  <c r="F10" i="4"/>
  <c r="F22" i="4"/>
  <c r="F26" i="4"/>
  <c r="F45" i="4"/>
  <c r="F163" i="4"/>
  <c r="F162" i="4" s="1"/>
  <c r="F7" i="4"/>
  <c r="F179" i="4"/>
  <c r="F13" i="4"/>
  <c r="F104" i="4"/>
  <c r="F5" i="4" l="1"/>
  <c r="F146" i="3" l="1"/>
  <c r="E145" i="3"/>
  <c r="F145" i="3" s="1"/>
  <c r="D145" i="3"/>
  <c r="D144" i="3" s="1"/>
  <c r="E144" i="3"/>
  <c r="F144" i="3" s="1"/>
  <c r="F143" i="3"/>
  <c r="F142" i="3"/>
  <c r="E141" i="3"/>
  <c r="F141" i="3" s="1"/>
  <c r="D141" i="3"/>
  <c r="D140" i="3" s="1"/>
  <c r="E140" i="3"/>
  <c r="F140" i="3" s="1"/>
  <c r="F139" i="3"/>
  <c r="E138" i="3"/>
  <c r="F138" i="3" s="1"/>
  <c r="D138" i="3"/>
  <c r="E137" i="3"/>
  <c r="F137" i="3" s="1"/>
  <c r="D137" i="3"/>
  <c r="F136" i="3"/>
  <c r="D135" i="3"/>
  <c r="F135" i="3" s="1"/>
  <c r="F134" i="3" s="1"/>
  <c r="E134" i="3"/>
  <c r="D134" i="3"/>
  <c r="F133" i="3"/>
  <c r="F132" i="3"/>
  <c r="D132" i="3"/>
  <c r="D131" i="3"/>
  <c r="F131" i="3" s="1"/>
  <c r="F130" i="3"/>
  <c r="E129" i="3"/>
  <c r="F129" i="3" s="1"/>
  <c r="D129" i="3"/>
  <c r="F128" i="3"/>
  <c r="F127" i="3"/>
  <c r="F126" i="3"/>
  <c r="E125" i="3"/>
  <c r="F125" i="3" s="1"/>
  <c r="D125" i="3"/>
  <c r="F124" i="3"/>
  <c r="F123" i="3"/>
  <c r="F122" i="3"/>
  <c r="F121" i="3"/>
  <c r="F120" i="3"/>
  <c r="F119" i="3"/>
  <c r="F118" i="3"/>
  <c r="F117" i="3"/>
  <c r="E116" i="3"/>
  <c r="F116" i="3" s="1"/>
  <c r="D116" i="3"/>
  <c r="D103" i="3" s="1"/>
  <c r="F113" i="3"/>
  <c r="F112" i="3"/>
  <c r="F111" i="3"/>
  <c r="F110" i="3"/>
  <c r="F109" i="3"/>
  <c r="F108" i="3"/>
  <c r="F107" i="3"/>
  <c r="F106" i="3"/>
  <c r="F105" i="3"/>
  <c r="E104" i="3"/>
  <c r="F104" i="3" s="1"/>
  <c r="D104" i="3"/>
  <c r="F102" i="3"/>
  <c r="F101" i="3"/>
  <c r="F100" i="3"/>
  <c r="E99" i="3"/>
  <c r="F99" i="3" s="1"/>
  <c r="D99" i="3"/>
  <c r="E98" i="3"/>
  <c r="F98" i="3" s="1"/>
  <c r="D98" i="3"/>
  <c r="F97" i="3"/>
  <c r="F96" i="3"/>
  <c r="F95" i="3"/>
  <c r="F94" i="3"/>
  <c r="F93" i="3"/>
  <c r="F92" i="3"/>
  <c r="E91" i="3"/>
  <c r="F91" i="3" s="1"/>
  <c r="D91" i="3"/>
  <c r="F90" i="3"/>
  <c r="F89" i="3"/>
  <c r="F88" i="3"/>
  <c r="E87" i="3"/>
  <c r="F87" i="3" s="1"/>
  <c r="D87" i="3"/>
  <c r="F86" i="3"/>
  <c r="F80" i="3" s="1"/>
  <c r="F85" i="3"/>
  <c r="F84" i="3"/>
  <c r="F83" i="3"/>
  <c r="F82" i="3"/>
  <c r="F81" i="3"/>
  <c r="E80" i="3"/>
  <c r="E79" i="3" s="1"/>
  <c r="D80" i="3"/>
  <c r="D79" i="3" s="1"/>
  <c r="F48" i="3"/>
  <c r="F47" i="3"/>
  <c r="F46" i="3"/>
  <c r="E45" i="3"/>
  <c r="F45" i="3" s="1"/>
  <c r="D45" i="3"/>
  <c r="E44" i="3"/>
  <c r="F44" i="3" s="1"/>
  <c r="D44" i="3"/>
  <c r="F42" i="3"/>
  <c r="F40" i="3" s="1"/>
  <c r="F39" i="3" s="1"/>
  <c r="F41" i="3"/>
  <c r="E40" i="3"/>
  <c r="D40" i="3"/>
  <c r="E39" i="3"/>
  <c r="D39" i="3"/>
  <c r="F36" i="3"/>
  <c r="F35" i="3"/>
  <c r="F34" i="3"/>
  <c r="E33" i="3"/>
  <c r="F33" i="3" s="1"/>
  <c r="D33" i="3"/>
  <c r="E32" i="3"/>
  <c r="F32" i="3" s="1"/>
  <c r="D32" i="3"/>
  <c r="F31" i="3"/>
  <c r="F30" i="3"/>
  <c r="E29" i="3"/>
  <c r="F29" i="3" s="1"/>
  <c r="D29" i="3"/>
  <c r="E28" i="3"/>
  <c r="F28" i="3" s="1"/>
  <c r="D28" i="3"/>
  <c r="F27" i="3"/>
  <c r="E26" i="3"/>
  <c r="F26" i="3" s="1"/>
  <c r="D26" i="3"/>
  <c r="E25" i="3"/>
  <c r="F25" i="3" s="1"/>
  <c r="D25" i="3"/>
  <c r="F24" i="3"/>
  <c r="F23" i="3"/>
  <c r="E22" i="3"/>
  <c r="F22" i="3" s="1"/>
  <c r="D22" i="3"/>
  <c r="E21" i="3"/>
  <c r="F21" i="3" s="1"/>
  <c r="D21" i="3"/>
  <c r="F20" i="3"/>
  <c r="F16" i="3" s="1"/>
  <c r="F15" i="3" s="1"/>
  <c r="F19" i="3"/>
  <c r="F18" i="3"/>
  <c r="F17" i="3"/>
  <c r="E16" i="3"/>
  <c r="D16" i="3"/>
  <c r="D15" i="3" s="1"/>
  <c r="E15" i="3"/>
  <c r="F14" i="3"/>
  <c r="E13" i="3"/>
  <c r="F13" i="3" s="1"/>
  <c r="D13" i="3"/>
  <c r="E12" i="3"/>
  <c r="F12" i="3" s="1"/>
  <c r="D12" i="3"/>
  <c r="F11" i="3"/>
  <c r="E10" i="3"/>
  <c r="F10" i="3" s="1"/>
  <c r="D10" i="3"/>
  <c r="E9" i="3"/>
  <c r="F9" i="3" s="1"/>
  <c r="D9" i="3"/>
  <c r="F8" i="3"/>
  <c r="E7" i="3"/>
  <c r="F7" i="3" s="1"/>
  <c r="D7" i="3"/>
  <c r="E6" i="3"/>
  <c r="F6" i="3" s="1"/>
  <c r="D6" i="3"/>
  <c r="D5" i="3" s="1"/>
  <c r="E5" i="3"/>
  <c r="F103" i="3" l="1"/>
  <c r="F5" i="3"/>
  <c r="F79" i="3"/>
  <c r="F78" i="3" s="1"/>
  <c r="D78" i="3"/>
  <c r="E103" i="3"/>
  <c r="E78" i="3" s="1"/>
  <c r="F170" i="2" l="1"/>
  <c r="E169" i="2"/>
  <c r="E168" i="2" s="1"/>
  <c r="F168" i="2" s="1"/>
  <c r="D169" i="2"/>
  <c r="F169" i="2" s="1"/>
  <c r="D168" i="2"/>
  <c r="F166" i="2"/>
  <c r="E166" i="2"/>
  <c r="D166" i="2"/>
  <c r="E165" i="2"/>
  <c r="F165" i="2" s="1"/>
  <c r="D165" i="2"/>
  <c r="E163" i="2"/>
  <c r="F163" i="2" s="1"/>
  <c r="D163" i="2"/>
  <c r="E162" i="2"/>
  <c r="F162" i="2" s="1"/>
  <c r="D162" i="2"/>
  <c r="F161" i="2"/>
  <c r="F160" i="2"/>
  <c r="E159" i="2"/>
  <c r="F159" i="2" s="1"/>
  <c r="D159" i="2"/>
  <c r="E158" i="2"/>
  <c r="F158" i="2" s="1"/>
  <c r="D158" i="2"/>
  <c r="F157" i="2"/>
  <c r="F156" i="2"/>
  <c r="E156" i="2"/>
  <c r="D156" i="2"/>
  <c r="E155" i="2"/>
  <c r="F155" i="2" s="1"/>
  <c r="D155" i="2"/>
  <c r="F154" i="2"/>
  <c r="F153" i="2"/>
  <c r="F152" i="2"/>
  <c r="E152" i="2"/>
  <c r="D152" i="2"/>
  <c r="F149" i="2"/>
  <c r="D148" i="2"/>
  <c r="F148" i="2" s="1"/>
  <c r="F147" i="2" s="1"/>
  <c r="E147" i="2"/>
  <c r="D147" i="2"/>
  <c r="F146" i="2"/>
  <c r="D145" i="2"/>
  <c r="F145" i="2" s="1"/>
  <c r="F144" i="2"/>
  <c r="F143" i="2"/>
  <c r="E142" i="2"/>
  <c r="F142" i="2" s="1"/>
  <c r="D142" i="2"/>
  <c r="F141" i="2"/>
  <c r="E140" i="2"/>
  <c r="F140" i="2" s="1"/>
  <c r="D140" i="2"/>
  <c r="F139" i="2"/>
  <c r="F138" i="2"/>
  <c r="F137" i="2"/>
  <c r="F136" i="2"/>
  <c r="E136" i="2"/>
  <c r="D136" i="2"/>
  <c r="F135" i="2"/>
  <c r="F134" i="2"/>
  <c r="F133" i="2"/>
  <c r="F132" i="2"/>
  <c r="F131" i="2"/>
  <c r="F130" i="2"/>
  <c r="F129" i="2"/>
  <c r="F128" i="2"/>
  <c r="E127" i="2"/>
  <c r="F127" i="2" s="1"/>
  <c r="D127" i="2"/>
  <c r="F126" i="2"/>
  <c r="F125" i="2"/>
  <c r="F124" i="2"/>
  <c r="F123" i="2"/>
  <c r="F122" i="2"/>
  <c r="F121" i="2"/>
  <c r="F120" i="2"/>
  <c r="F119" i="2"/>
  <c r="F118" i="2"/>
  <c r="F117" i="2"/>
  <c r="F116" i="2"/>
  <c r="E116" i="2"/>
  <c r="D116" i="2"/>
  <c r="F113" i="2"/>
  <c r="F112" i="2"/>
  <c r="F111" i="2"/>
  <c r="F110" i="2"/>
  <c r="F109" i="2"/>
  <c r="F108" i="2"/>
  <c r="F107" i="2"/>
  <c r="F106" i="2"/>
  <c r="F105" i="2"/>
  <c r="E104" i="2"/>
  <c r="F104" i="2" s="1"/>
  <c r="D104" i="2"/>
  <c r="D103" i="2" s="1"/>
  <c r="E103" i="2"/>
  <c r="F103" i="2" s="1"/>
  <c r="F102" i="2"/>
  <c r="F101" i="2"/>
  <c r="F100" i="2"/>
  <c r="E99" i="2"/>
  <c r="E98" i="2" s="1"/>
  <c r="D99" i="2"/>
  <c r="D98" i="2" s="1"/>
  <c r="F97" i="2"/>
  <c r="F96" i="2"/>
  <c r="F95" i="2"/>
  <c r="F94" i="2"/>
  <c r="F93" i="2"/>
  <c r="F92" i="2"/>
  <c r="E91" i="2"/>
  <c r="F91" i="2" s="1"/>
  <c r="D91" i="2"/>
  <c r="F90" i="2"/>
  <c r="F89" i="2"/>
  <c r="F88" i="2"/>
  <c r="E87" i="2"/>
  <c r="E79" i="2" s="1"/>
  <c r="E78" i="2" s="1"/>
  <c r="D87" i="2"/>
  <c r="F86" i="2"/>
  <c r="F85" i="2"/>
  <c r="F84" i="2"/>
  <c r="F83" i="2"/>
  <c r="F82" i="2"/>
  <c r="F81" i="2"/>
  <c r="F80" i="2"/>
  <c r="E80" i="2"/>
  <c r="D80" i="2"/>
  <c r="D79" i="2"/>
  <c r="F48" i="2"/>
  <c r="F47" i="2"/>
  <c r="F46" i="2"/>
  <c r="E45" i="2"/>
  <c r="F45" i="2" s="1"/>
  <c r="D45" i="2"/>
  <c r="D44" i="2" s="1"/>
  <c r="E44" i="2"/>
  <c r="F44" i="2" s="1"/>
  <c r="F42" i="2"/>
  <c r="F41" i="2"/>
  <c r="F40" i="2"/>
  <c r="E40" i="2"/>
  <c r="D40" i="2"/>
  <c r="D39" i="2" s="1"/>
  <c r="F39" i="2"/>
  <c r="E39" i="2"/>
  <c r="F36" i="2"/>
  <c r="F35" i="2"/>
  <c r="F34" i="2"/>
  <c r="E33" i="2"/>
  <c r="E32" i="2" s="1"/>
  <c r="D33" i="2"/>
  <c r="D32" i="2" s="1"/>
  <c r="F31" i="2"/>
  <c r="F30" i="2"/>
  <c r="E29" i="2"/>
  <c r="E28" i="2" s="1"/>
  <c r="D29" i="2"/>
  <c r="D28" i="2" s="1"/>
  <c r="F27" i="2"/>
  <c r="E26" i="2"/>
  <c r="F26" i="2" s="1"/>
  <c r="D26" i="2"/>
  <c r="D25" i="2" s="1"/>
  <c r="E25" i="2"/>
  <c r="F25" i="2" s="1"/>
  <c r="F24" i="2"/>
  <c r="F23" i="2"/>
  <c r="E22" i="2"/>
  <c r="F22" i="2" s="1"/>
  <c r="D22" i="2"/>
  <c r="D21" i="2" s="1"/>
  <c r="E21" i="2"/>
  <c r="F20" i="2"/>
  <c r="F19" i="2"/>
  <c r="F18" i="2"/>
  <c r="F17" i="2"/>
  <c r="F16" i="2"/>
  <c r="F15" i="2" s="1"/>
  <c r="E16" i="2"/>
  <c r="E15" i="2" s="1"/>
  <c r="D16" i="2"/>
  <c r="D15" i="2" s="1"/>
  <c r="F14" i="2"/>
  <c r="E13" i="2"/>
  <c r="E12" i="2" s="1"/>
  <c r="D13" i="2"/>
  <c r="D12" i="2" s="1"/>
  <c r="F11" i="2"/>
  <c r="E10" i="2"/>
  <c r="F10" i="2" s="1"/>
  <c r="D10" i="2"/>
  <c r="D9" i="2" s="1"/>
  <c r="E9" i="2"/>
  <c r="F9" i="2" s="1"/>
  <c r="F8" i="2"/>
  <c r="E7" i="2"/>
  <c r="F7" i="2" s="1"/>
  <c r="D7" i="2"/>
  <c r="E6" i="2"/>
  <c r="D6" i="2"/>
  <c r="E5" i="2" l="1"/>
  <c r="F32" i="2"/>
  <c r="F98" i="2"/>
  <c r="F28" i="2"/>
  <c r="F79" i="2"/>
  <c r="F78" i="2" s="1"/>
  <c r="D5" i="2"/>
  <c r="D78" i="2"/>
  <c r="F12" i="2"/>
  <c r="F21" i="2"/>
  <c r="F87" i="2"/>
  <c r="F6" i="2"/>
  <c r="F13" i="2"/>
  <c r="F29" i="2"/>
  <c r="F33" i="2"/>
  <c r="F99" i="2"/>
  <c r="F5" i="2" l="1"/>
</calcChain>
</file>

<file path=xl/sharedStrings.xml><?xml version="1.0" encoding="utf-8"?>
<sst xmlns="http://schemas.openxmlformats.org/spreadsheetml/2006/main" count="3356" uniqueCount="556">
  <si>
    <t>승가원자비복지타운 자비마을 2021년 예산내역서</t>
    <phoneticPr fontId="3" type="noConversion"/>
  </si>
  <si>
    <t>&lt;세입&gt;</t>
    <phoneticPr fontId="7" type="noConversion"/>
  </si>
  <si>
    <t>(단위:천원)</t>
    <phoneticPr fontId="7" type="noConversion"/>
  </si>
  <si>
    <t>관</t>
    <phoneticPr fontId="7" type="noConversion"/>
  </si>
  <si>
    <t>항</t>
    <phoneticPr fontId="7" type="noConversion"/>
  </si>
  <si>
    <t>목</t>
    <phoneticPr fontId="7" type="noConversion"/>
  </si>
  <si>
    <t>2020년
예산액(A)</t>
    <phoneticPr fontId="3" type="noConversion"/>
  </si>
  <si>
    <t>2021년
예산액(B)</t>
    <phoneticPr fontId="3" type="noConversion"/>
  </si>
  <si>
    <t>증 감
(B-A)</t>
    <phoneticPr fontId="7" type="noConversion"/>
  </si>
  <si>
    <t>비고</t>
    <phoneticPr fontId="7" type="noConversion"/>
  </si>
  <si>
    <t>세입총계</t>
    <phoneticPr fontId="7" type="noConversion"/>
  </si>
  <si>
    <t>입소자 부담금</t>
    <phoneticPr fontId="7" type="noConversion"/>
  </si>
  <si>
    <t xml:space="preserve">입소비용수입 </t>
    <phoneticPr fontId="7" type="noConversion"/>
  </si>
  <si>
    <t>입소비용수입</t>
    <phoneticPr fontId="7" type="noConversion"/>
  </si>
  <si>
    <t>사업수입</t>
    <phoneticPr fontId="7" type="noConversion"/>
  </si>
  <si>
    <t xml:space="preserve">사업수입 </t>
    <phoneticPr fontId="7" type="noConversion"/>
  </si>
  <si>
    <t>과년도수입</t>
    <phoneticPr fontId="7" type="noConversion"/>
  </si>
  <si>
    <t>보조금수입</t>
    <phoneticPr fontId="7" type="noConversion"/>
  </si>
  <si>
    <t>국고보조금</t>
    <phoneticPr fontId="7" type="noConversion"/>
  </si>
  <si>
    <t>시.도보조금</t>
    <phoneticPr fontId="7" type="noConversion"/>
  </si>
  <si>
    <t>시.군.구보조금</t>
    <phoneticPr fontId="7" type="noConversion"/>
  </si>
  <si>
    <t>기타보조금</t>
    <phoneticPr fontId="7" type="noConversion"/>
  </si>
  <si>
    <t>후원금수입</t>
    <phoneticPr fontId="7" type="noConversion"/>
  </si>
  <si>
    <t>지정후원금</t>
    <phoneticPr fontId="7" type="noConversion"/>
  </si>
  <si>
    <t>비지정후원금</t>
    <phoneticPr fontId="7" type="noConversion"/>
  </si>
  <si>
    <t>요양급여수입</t>
    <phoneticPr fontId="7" type="noConversion"/>
  </si>
  <si>
    <t>장기요양급여수입</t>
    <phoneticPr fontId="7" type="noConversion"/>
  </si>
  <si>
    <t>차입금</t>
    <phoneticPr fontId="7" type="noConversion"/>
  </si>
  <si>
    <t>금융기관차입금</t>
    <phoneticPr fontId="7" type="noConversion"/>
  </si>
  <si>
    <t>기타차입금</t>
    <phoneticPr fontId="7" type="noConversion"/>
  </si>
  <si>
    <t>전입금</t>
    <phoneticPr fontId="7" type="noConversion"/>
  </si>
  <si>
    <t>법인전입금</t>
    <phoneticPr fontId="7" type="noConversion"/>
  </si>
  <si>
    <t>법인전입금
(후원금)</t>
    <phoneticPr fontId="7" type="noConversion"/>
  </si>
  <si>
    <t>특별전입금</t>
    <phoneticPr fontId="7" type="noConversion"/>
  </si>
  <si>
    <t>이월금</t>
    <phoneticPr fontId="7" type="noConversion"/>
  </si>
  <si>
    <t>전년도이월금</t>
    <phoneticPr fontId="7" type="noConversion"/>
  </si>
  <si>
    <t>전년도이월금
(후원금)</t>
    <phoneticPr fontId="7" type="noConversion"/>
  </si>
  <si>
    <t>이월사업비</t>
    <phoneticPr fontId="7" type="noConversion"/>
  </si>
  <si>
    <t>잡수입</t>
    <phoneticPr fontId="7" type="noConversion"/>
  </si>
  <si>
    <t>불용품매각대</t>
    <phoneticPr fontId="7" type="noConversion"/>
  </si>
  <si>
    <t>기타예금이자수입</t>
    <phoneticPr fontId="7" type="noConversion"/>
  </si>
  <si>
    <t>기타잡수입</t>
    <phoneticPr fontId="7" type="noConversion"/>
  </si>
  <si>
    <t>&lt;세출&gt;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</si>
  <si>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</si>
  <si>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</si>
  <si>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</si>
  <si>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>급여</t>
    <phoneticPr fontId="7" type="noConversion"/>
  </si>
  <si>
    <t>제수당</t>
    <phoneticPr fontId="7" type="noConversion"/>
  </si>
  <si>
    <t>일용잡급</t>
    <phoneticPr fontId="7" type="noConversion"/>
  </si>
  <si>
    <t>퇴직금및퇴직적립금</t>
    <phoneticPr fontId="7" type="noConversion"/>
  </si>
  <si>
    <t>사회보험부담금</t>
    <phoneticPr fontId="7" type="noConversion"/>
  </si>
  <si>
    <t>기타후생경비</t>
    <phoneticPr fontId="7" type="noConversion"/>
  </si>
  <si>
    <t>업무추진비</t>
    <phoneticPr fontId="7" type="noConversion"/>
  </si>
  <si>
    <t>기관운영비</t>
    <phoneticPr fontId="7" type="noConversion"/>
  </si>
  <si>
    <t>직책보조비</t>
    <phoneticPr fontId="7" type="noConversion"/>
  </si>
  <si>
    <t>회의비</t>
    <phoneticPr fontId="7" type="noConversion"/>
  </si>
  <si>
    <t>운영비</t>
    <phoneticPr fontId="7" type="noConversion"/>
  </si>
  <si>
    <t>여비</t>
    <phoneticPr fontId="7" type="noConversion"/>
  </si>
  <si>
    <t>수용비 및 수수료</t>
    <phoneticPr fontId="7" type="noConversion"/>
  </si>
  <si>
    <t>공공요금</t>
    <phoneticPr fontId="7" type="noConversion"/>
  </si>
  <si>
    <t>제세공과금</t>
    <phoneticPr fontId="7" type="noConversion"/>
  </si>
  <si>
    <t>차량비</t>
    <phoneticPr fontId="7" type="noConversion"/>
  </si>
  <si>
    <t>기타운영비</t>
    <phoneticPr fontId="7" type="noConversion"/>
  </si>
  <si>
    <t>재산조성비</t>
    <phoneticPr fontId="7" type="noConversion"/>
  </si>
  <si>
    <t>시설비</t>
    <phoneticPr fontId="7" type="noConversion"/>
  </si>
  <si>
    <t>자산취득비</t>
    <phoneticPr fontId="7" type="noConversion"/>
  </si>
  <si>
    <t>시설장비유지비</t>
    <phoneticPr fontId="7" type="noConversion"/>
  </si>
  <si>
    <t>사업비</t>
    <phoneticPr fontId="7" type="noConversion"/>
  </si>
  <si>
    <t>생계비</t>
    <phoneticPr fontId="7" type="noConversion"/>
  </si>
  <si>
    <t>수용기관경비</t>
    <phoneticPr fontId="7" type="noConversion"/>
  </si>
  <si>
    <t>피복비</t>
    <phoneticPr fontId="7" type="noConversion"/>
  </si>
  <si>
    <t>의료비</t>
    <phoneticPr fontId="7" type="noConversion"/>
  </si>
  <si>
    <t>장의비</t>
    <phoneticPr fontId="7" type="noConversion"/>
  </si>
  <si>
    <t>직업재활비</t>
    <phoneticPr fontId="7" type="noConversion"/>
  </si>
  <si>
    <t>자활사업비</t>
    <phoneticPr fontId="7" type="noConversion"/>
  </si>
  <si>
    <t>특별급식비</t>
    <phoneticPr fontId="7" type="noConversion"/>
  </si>
  <si>
    <t>연료비</t>
    <phoneticPr fontId="7" type="noConversion"/>
  </si>
  <si>
    <t>교육비</t>
    <phoneticPr fontId="7" type="noConversion"/>
  </si>
  <si>
    <t>수업료</t>
    <phoneticPr fontId="7" type="noConversion"/>
  </si>
  <si>
    <t>학용품비</t>
    <phoneticPr fontId="7" type="noConversion"/>
  </si>
  <si>
    <t>도서구입비</t>
    <phoneticPr fontId="7" type="noConversion"/>
  </si>
  <si>
    <t>교통비</t>
    <phoneticPr fontId="7" type="noConversion"/>
  </si>
  <si>
    <t>급식비</t>
    <phoneticPr fontId="7" type="noConversion"/>
  </si>
  <si>
    <t>학습지원비</t>
    <phoneticPr fontId="7" type="noConversion"/>
  </si>
  <si>
    <t>수학여행비</t>
    <phoneticPr fontId="7" type="noConversion"/>
  </si>
  <si>
    <t>교복비</t>
    <phoneticPr fontId="7" type="noConversion"/>
  </si>
  <si>
    <t>이미용비</t>
    <phoneticPr fontId="7" type="noConversion"/>
  </si>
  <si>
    <t>기타교육비</t>
    <phoneticPr fontId="7" type="noConversion"/>
  </si>
  <si>
    <t>사회재활사업비</t>
    <phoneticPr fontId="7" type="noConversion"/>
  </si>
  <si>
    <t>특별행사비</t>
    <phoneticPr fontId="7" type="noConversion"/>
  </si>
  <si>
    <t>의료재활비</t>
    <phoneticPr fontId="7" type="noConversion"/>
  </si>
  <si>
    <t>자원봉사자              관리비</t>
    <phoneticPr fontId="7" type="noConversion"/>
  </si>
  <si>
    <t>후원자관리비</t>
    <phoneticPr fontId="7" type="noConversion"/>
  </si>
  <si>
    <t>사회재활훈련비</t>
    <phoneticPr fontId="7" type="noConversion"/>
  </si>
  <si>
    <t>개별교육사업비</t>
    <phoneticPr fontId="7" type="noConversion"/>
  </si>
  <si>
    <t>직업재활사업비</t>
    <phoneticPr fontId="7" type="noConversion"/>
  </si>
  <si>
    <t>거주환경
개선사업비</t>
    <phoneticPr fontId="11" type="noConversion"/>
  </si>
  <si>
    <t>교육연수훈련</t>
    <phoneticPr fontId="7" type="noConversion"/>
  </si>
  <si>
    <t>직원교육사업비</t>
    <phoneticPr fontId="7" type="noConversion"/>
  </si>
  <si>
    <t>직원연수사업비</t>
    <phoneticPr fontId="7" type="noConversion"/>
  </si>
  <si>
    <t>사회복지사양성과정    사업비</t>
    <phoneticPr fontId="7" type="noConversion"/>
  </si>
  <si>
    <t>영농사업비</t>
    <phoneticPr fontId="7" type="noConversion"/>
  </si>
  <si>
    <t>홍보사업비</t>
    <phoneticPr fontId="7" type="noConversion"/>
  </si>
  <si>
    <t>전출금</t>
    <phoneticPr fontId="7" type="noConversion"/>
  </si>
  <si>
    <t>법인회계전출금</t>
    <phoneticPr fontId="7" type="noConversion"/>
  </si>
  <si>
    <t>과년도지출</t>
    <phoneticPr fontId="7" type="noConversion"/>
  </si>
  <si>
    <t>부채상환금</t>
    <phoneticPr fontId="7" type="noConversion"/>
  </si>
  <si>
    <t>원금상환금</t>
    <phoneticPr fontId="7" type="noConversion"/>
  </si>
  <si>
    <t>이자지불금</t>
    <phoneticPr fontId="7" type="noConversion"/>
  </si>
  <si>
    <t>잡 지 출</t>
    <phoneticPr fontId="7" type="noConversion"/>
  </si>
  <si>
    <t>잡지출</t>
    <phoneticPr fontId="7" type="noConversion"/>
  </si>
  <si>
    <t>예비비및기타</t>
    <phoneticPr fontId="7" type="noConversion"/>
  </si>
  <si>
    <t>예비비</t>
    <phoneticPr fontId="7" type="noConversion"/>
  </si>
  <si>
    <t>반환금</t>
    <phoneticPr fontId="7" type="noConversion"/>
  </si>
  <si>
    <t>적립금</t>
    <phoneticPr fontId="7" type="noConversion"/>
  </si>
  <si>
    <t>운영충당적립금</t>
    <phoneticPr fontId="7" type="noConversion"/>
  </si>
  <si>
    <t>준비금</t>
    <phoneticPr fontId="7" type="noConversion"/>
  </si>
  <si>
    <t>환경개선준비금</t>
    <phoneticPr fontId="7" type="noConversion"/>
  </si>
  <si>
    <t>시설환경개선준비금</t>
    <phoneticPr fontId="7" type="noConversion"/>
  </si>
  <si>
    <t>차년도이월금</t>
    <phoneticPr fontId="7" type="noConversion"/>
  </si>
  <si>
    <t>승가원자비복지타운 복지마을 2021년 예산내역서</t>
    <phoneticPr fontId="3" type="noConversion"/>
  </si>
  <si>
    <t>수용비및수수료</t>
    <phoneticPr fontId="7" type="noConversion"/>
  </si>
  <si>
    <t>자원봉사자관리비</t>
    <phoneticPr fontId="7" type="noConversion"/>
  </si>
  <si>
    <t>승가원행복마을 2021년 예산내역서</t>
    <phoneticPr fontId="3" type="noConversion"/>
  </si>
  <si>
    <t>생활재활사업비</t>
    <phoneticPr fontId="7" type="noConversion"/>
  </si>
  <si>
    <t>정서지원사업</t>
    <phoneticPr fontId="7" type="noConversion"/>
  </si>
  <si>
    <t>문화활동사업</t>
    <phoneticPr fontId="7" type="noConversion"/>
  </si>
  <si>
    <t>가족사업비</t>
    <phoneticPr fontId="7" type="noConversion"/>
  </si>
  <si>
    <t>일상생활훈련</t>
    <phoneticPr fontId="7" type="noConversion"/>
  </si>
  <si>
    <t>여가지원사업</t>
    <phoneticPr fontId="7" type="noConversion"/>
  </si>
  <si>
    <t>기획행사비</t>
    <phoneticPr fontId="7" type="noConversion"/>
  </si>
  <si>
    <t>자립지원사업비</t>
    <phoneticPr fontId="7" type="noConversion"/>
  </si>
  <si>
    <t>입퇴소관리비</t>
    <phoneticPr fontId="7" type="noConversion"/>
  </si>
  <si>
    <t>사회적응훈련비</t>
    <phoneticPr fontId="7" type="noConversion"/>
  </si>
  <si>
    <t>직업재활사업비</t>
    <phoneticPr fontId="11" type="noConversion"/>
  </si>
  <si>
    <t>체험홈</t>
    <phoneticPr fontId="11" type="noConversion"/>
  </si>
  <si>
    <t>지역사회네트워크</t>
    <phoneticPr fontId="11" type="noConversion"/>
  </si>
  <si>
    <t>의료재활사업비</t>
    <phoneticPr fontId="7" type="noConversion"/>
  </si>
  <si>
    <t>보장구제작비</t>
    <phoneticPr fontId="7" type="noConversion"/>
  </si>
  <si>
    <t>물리치료사업비</t>
    <phoneticPr fontId="7" type="noConversion"/>
  </si>
  <si>
    <t>건강지원</t>
    <phoneticPr fontId="7" type="noConversion"/>
  </si>
  <si>
    <t>교육재활사업비</t>
    <phoneticPr fontId="7" type="noConversion"/>
  </si>
  <si>
    <t>방학중교육</t>
    <phoneticPr fontId="11" type="noConversion"/>
  </si>
  <si>
    <t>특기적성사업</t>
    <phoneticPr fontId="7" type="noConversion"/>
  </si>
  <si>
    <t>감각통합교육</t>
    <phoneticPr fontId="7" type="noConversion"/>
  </si>
  <si>
    <t>역량강화사업비</t>
    <phoneticPr fontId="7" type="noConversion"/>
  </si>
  <si>
    <t>사례관리</t>
    <phoneticPr fontId="7" type="noConversion"/>
  </si>
  <si>
    <t>개별화교육사업비</t>
    <phoneticPr fontId="7" type="noConversion"/>
  </si>
  <si>
    <t>사업비</t>
    <phoneticPr fontId="3" type="noConversion"/>
  </si>
  <si>
    <t>신체기능향상</t>
    <phoneticPr fontId="11" type="noConversion"/>
  </si>
  <si>
    <t>삭제</t>
    <phoneticPr fontId="7" type="noConversion"/>
  </si>
  <si>
    <t>재활치료사업비</t>
    <phoneticPr fontId="7" type="noConversion"/>
  </si>
  <si>
    <t>자원개발사업비</t>
    <phoneticPr fontId="7" type="noConversion"/>
  </si>
  <si>
    <t>후원자개발관리</t>
    <phoneticPr fontId="7" type="noConversion"/>
  </si>
  <si>
    <t>교육훈련사업비</t>
    <phoneticPr fontId="7" type="noConversion"/>
  </si>
  <si>
    <t>윤리경영사업비</t>
    <phoneticPr fontId="7" type="noConversion"/>
  </si>
  <si>
    <t>예비비
및기타</t>
    <phoneticPr fontId="7" type="noConversion"/>
  </si>
  <si>
    <t>성북장애인복지관 2021년 예산내역서</t>
    <phoneticPr fontId="3" type="noConversion"/>
  </si>
  <si>
    <t>&lt;세입&gt;</t>
  </si>
  <si>
    <t>(단위:천원)</t>
  </si>
  <si>
    <t>관</t>
  </si>
  <si>
    <t>항</t>
  </si>
  <si>
    <t>목</t>
  </si>
  <si>
    <t>증 감
(B-A)</t>
  </si>
  <si>
    <t>비고</t>
  </si>
  <si>
    <t>세입총계</t>
    <phoneticPr fontId="3" type="noConversion"/>
  </si>
  <si>
    <t>복지관 소계</t>
    <phoneticPr fontId="7" type="noConversion"/>
  </si>
  <si>
    <t>입소자부담금</t>
    <phoneticPr fontId="3" type="noConversion"/>
  </si>
  <si>
    <t>입소비용수입</t>
    <phoneticPr fontId="3" type="noConversion"/>
  </si>
  <si>
    <t>사업수입</t>
  </si>
  <si>
    <t>사례관리사업비</t>
  </si>
  <si>
    <t>상담사례관리사업비</t>
    <phoneticPr fontId="3" type="noConversion"/>
  </si>
  <si>
    <t>역량강화사업비</t>
    <phoneticPr fontId="3" type="noConversion"/>
  </si>
  <si>
    <t>가족지원사업비</t>
    <phoneticPr fontId="7" type="noConversion"/>
  </si>
  <si>
    <t>문화지원사업비</t>
    <phoneticPr fontId="7" type="noConversion"/>
  </si>
  <si>
    <t>평생교육지원사업비</t>
    <phoneticPr fontId="3" type="noConversion"/>
  </si>
  <si>
    <t>직업지원사업비</t>
    <phoneticPr fontId="3" type="noConversion"/>
  </si>
  <si>
    <t>기능향상지원사업비</t>
    <phoneticPr fontId="3" type="noConversion"/>
  </si>
  <si>
    <t>기능강화지원사업비</t>
    <phoneticPr fontId="3" type="noConversion"/>
  </si>
  <si>
    <t>총무사업비</t>
    <phoneticPr fontId="3" type="noConversion"/>
  </si>
  <si>
    <t>운영지원사업비</t>
    <phoneticPr fontId="3" type="noConversion"/>
  </si>
  <si>
    <t>과년도수입</t>
  </si>
  <si>
    <t>보조금수입</t>
  </si>
  <si>
    <t>국고보조금</t>
  </si>
  <si>
    <t>시도보조금</t>
  </si>
  <si>
    <t>시군구보조금</t>
  </si>
  <si>
    <t>기타보조금</t>
  </si>
  <si>
    <t>후원금수입</t>
  </si>
  <si>
    <t>지정후원금</t>
  </si>
  <si>
    <t>비지정후원금</t>
  </si>
  <si>
    <t>차입금</t>
  </si>
  <si>
    <t>금융기관차입금</t>
  </si>
  <si>
    <t>기타차입금</t>
  </si>
  <si>
    <t>전입금</t>
  </si>
  <si>
    <t>법인전입금</t>
  </si>
  <si>
    <t>법인전입금(후원금)</t>
  </si>
  <si>
    <t>기타전입금(후원금)</t>
    <phoneticPr fontId="7" type="noConversion"/>
  </si>
  <si>
    <t>이월금</t>
  </si>
  <si>
    <t>전년도이월금</t>
  </si>
  <si>
    <t>전년도이월금(후원금)</t>
  </si>
  <si>
    <t>이월사업비</t>
  </si>
  <si>
    <t>잡수입</t>
  </si>
  <si>
    <t>불용품매각대</t>
  </si>
  <si>
    <t>예금이자수입</t>
  </si>
  <si>
    <t>기타잡수입</t>
  </si>
  <si>
    <t>발달지원서비스 소계</t>
    <phoneticPr fontId="7" type="noConversion"/>
  </si>
  <si>
    <t>바우처사업수입</t>
  </si>
  <si>
    <t>주간활동서비스 소계</t>
    <phoneticPr fontId="7" type="noConversion"/>
  </si>
  <si>
    <t>보조금수입</t>
    <phoneticPr fontId="3" type="noConversion"/>
  </si>
  <si>
    <t>&lt;세출&gt;</t>
  </si>
  <si>
    <t>세출총계</t>
    <phoneticPr fontId="3" type="noConversion"/>
  </si>
  <si>
    <t>사무비</t>
  </si>
  <si>
    <t>인건비</t>
  </si>
  <si>
    <t>급여</t>
  </si>
  <si>
    <t>업무추진비</t>
  </si>
  <si>
    <t>기관운영비</t>
  </si>
  <si>
    <t>직책보조비</t>
  </si>
  <si>
    <t>회의비</t>
  </si>
  <si>
    <t>운영비</t>
  </si>
  <si>
    <t>여비</t>
  </si>
  <si>
    <t>수용비및수수료</t>
  </si>
  <si>
    <t>공공요금</t>
  </si>
  <si>
    <t>제세공과금</t>
  </si>
  <si>
    <t>차량비</t>
  </si>
  <si>
    <t>연 료 비</t>
    <phoneticPr fontId="7" type="noConversion"/>
  </si>
  <si>
    <t>기타운영비</t>
  </si>
  <si>
    <t>재산조성비</t>
  </si>
  <si>
    <t>시설비</t>
  </si>
  <si>
    <t>자산취득비</t>
  </si>
  <si>
    <t>시설장비유지비</t>
  </si>
  <si>
    <t>사업비</t>
  </si>
  <si>
    <t>지역사회네트워크</t>
    <phoneticPr fontId="3" type="noConversion"/>
  </si>
  <si>
    <t>지역사회네트워크
사업비</t>
    <phoneticPr fontId="3" type="noConversion"/>
  </si>
  <si>
    <t>역량강화및권익옹호</t>
    <phoneticPr fontId="3" type="noConversion"/>
  </si>
  <si>
    <t>권익옹호사업비</t>
    <phoneticPr fontId="3" type="noConversion"/>
  </si>
  <si>
    <t>가족지원사업비</t>
    <phoneticPr fontId="3" type="noConversion"/>
  </si>
  <si>
    <t>문화지원사업비</t>
    <phoneticPr fontId="3" type="noConversion"/>
  </si>
  <si>
    <t>기획사업비</t>
    <phoneticPr fontId="3" type="noConversion"/>
  </si>
  <si>
    <t>홍보사업비</t>
    <phoneticPr fontId="3" type="noConversion"/>
  </si>
  <si>
    <t>고객만족사업비</t>
    <phoneticPr fontId="3" type="noConversion"/>
  </si>
  <si>
    <t>기획홍보사업비</t>
    <phoneticPr fontId="3" type="noConversion"/>
  </si>
  <si>
    <t>과년도지출</t>
  </si>
  <si>
    <t>상환금</t>
    <phoneticPr fontId="7" type="noConversion"/>
  </si>
  <si>
    <t>부채상환금</t>
  </si>
  <si>
    <t>원금상환금</t>
  </si>
  <si>
    <t>이자지불금</t>
  </si>
  <si>
    <t>잡지출</t>
  </si>
  <si>
    <t>예비비 및 기타</t>
  </si>
  <si>
    <t>예비비</t>
  </si>
  <si>
    <t>반환금</t>
  </si>
  <si>
    <t>차년도이월금</t>
  </si>
  <si>
    <t>사무비</t>
    <phoneticPr fontId="3" type="noConversion"/>
  </si>
  <si>
    <t>제수당</t>
  </si>
  <si>
    <t>일용잡급</t>
  </si>
  <si>
    <t>퇴직적립금</t>
  </si>
  <si>
    <t>사회보험부담비</t>
  </si>
  <si>
    <t>기타후생경비</t>
  </si>
  <si>
    <t>예비비 및기타</t>
  </si>
  <si>
    <t>적립금</t>
  </si>
  <si>
    <t>운영충당적립금</t>
  </si>
  <si>
    <t>인건비</t>
    <phoneticPr fontId="3" type="noConversion"/>
  </si>
  <si>
    <t>제수당</t>
    <phoneticPr fontId="3" type="noConversion"/>
  </si>
  <si>
    <t>일용잡금</t>
    <phoneticPr fontId="3" type="noConversion"/>
  </si>
  <si>
    <t>전출금</t>
    <phoneticPr fontId="3" type="noConversion"/>
  </si>
  <si>
    <t>법인회계전출금</t>
    <phoneticPr fontId="3" type="noConversion"/>
  </si>
  <si>
    <t>기타회계전출금</t>
    <phoneticPr fontId="3" type="noConversion"/>
  </si>
  <si>
    <t>부채상환금</t>
    <phoneticPr fontId="3" type="noConversion"/>
  </si>
  <si>
    <t>준비금</t>
    <phoneticPr fontId="3" type="noConversion"/>
  </si>
  <si>
    <t>시설환경개선금</t>
    <phoneticPr fontId="3" type="noConversion"/>
  </si>
  <si>
    <t>이천시장애인복지관 2021년 예산내역서</t>
    <phoneticPr fontId="3" type="noConversion"/>
  </si>
  <si>
    <t>세입총계</t>
  </si>
  <si>
    <t>기능강화지원
사업수입</t>
    <phoneticPr fontId="7" type="noConversion"/>
  </si>
  <si>
    <t>평생교육지원
사업수입</t>
    <phoneticPr fontId="7" type="noConversion"/>
  </si>
  <si>
    <t>장애인가족지원
사업수입</t>
    <phoneticPr fontId="7" type="noConversion"/>
  </si>
  <si>
    <t>직업지원사업수입</t>
    <phoneticPr fontId="7" type="noConversion"/>
  </si>
  <si>
    <t>지역연계사업수입</t>
    <phoneticPr fontId="7" type="noConversion"/>
  </si>
  <si>
    <t>운영지원사업수입</t>
    <phoneticPr fontId="7" type="noConversion"/>
  </si>
  <si>
    <t>남부센터사업수입</t>
    <phoneticPr fontId="7" type="noConversion"/>
  </si>
  <si>
    <t>기타수입</t>
    <phoneticPr fontId="7" type="noConversion"/>
  </si>
  <si>
    <t>법인전입금이월금</t>
    <phoneticPr fontId="7" type="noConversion"/>
  </si>
  <si>
    <t>사업수입이월금</t>
    <phoneticPr fontId="7" type="noConversion"/>
  </si>
  <si>
    <t>기타수입이월금</t>
    <phoneticPr fontId="7" type="noConversion"/>
  </si>
  <si>
    <t>사회서비스 소계</t>
    <phoneticPr fontId="7" type="noConversion"/>
  </si>
  <si>
    <t>발달재활</t>
    <phoneticPr fontId="7" type="noConversion"/>
  </si>
  <si>
    <t>서비스</t>
    <phoneticPr fontId="7" type="noConversion"/>
  </si>
  <si>
    <t>세출총계</t>
  </si>
  <si>
    <t>복지관소계</t>
  </si>
  <si>
    <t>일용잡금</t>
    <phoneticPr fontId="7" type="noConversion"/>
  </si>
  <si>
    <t>기능강화지원사업비</t>
    <phoneticPr fontId="7" type="noConversion"/>
  </si>
  <si>
    <t>평생교육지원사업비</t>
    <phoneticPr fontId="7" type="noConversion"/>
  </si>
  <si>
    <t>장애인가족
지원사업비</t>
    <phoneticPr fontId="7" type="noConversion"/>
  </si>
  <si>
    <t>직업지원사업비</t>
    <phoneticPr fontId="7" type="noConversion"/>
  </si>
  <si>
    <t>지역연계사업비</t>
    <phoneticPr fontId="7" type="noConversion"/>
  </si>
  <si>
    <t>지역자원연계사업비</t>
    <phoneticPr fontId="7" type="noConversion"/>
  </si>
  <si>
    <t>기획사업비</t>
    <phoneticPr fontId="7" type="noConversion"/>
  </si>
  <si>
    <t>운영지원사업비</t>
    <phoneticPr fontId="7" type="noConversion"/>
  </si>
  <si>
    <t>장애인복지
일자리사업비</t>
    <phoneticPr fontId="7" type="noConversion"/>
  </si>
  <si>
    <t>맞춤형도우미사업비</t>
    <phoneticPr fontId="7" type="noConversion"/>
  </si>
  <si>
    <t>재가장애인식사배달</t>
    <phoneticPr fontId="7" type="noConversion"/>
  </si>
  <si>
    <t>저소득가정급식지원</t>
    <phoneticPr fontId="7" type="noConversion"/>
  </si>
  <si>
    <t>사례지원사업비</t>
    <phoneticPr fontId="7" type="noConversion"/>
  </si>
  <si>
    <t>역량강화및권익옹호지원사업비</t>
    <phoneticPr fontId="7" type="noConversion"/>
  </si>
  <si>
    <t>남부센터사업비</t>
    <phoneticPr fontId="7" type="noConversion"/>
  </si>
  <si>
    <t>장애아동</t>
    <phoneticPr fontId="7" type="noConversion"/>
  </si>
  <si>
    <t>재활치료</t>
    <phoneticPr fontId="7" type="noConversion"/>
  </si>
  <si>
    <t>주간보호센터 소계</t>
    <phoneticPr fontId="7" type="noConversion"/>
  </si>
  <si>
    <t>이용료사업수입</t>
    <phoneticPr fontId="3" type="noConversion"/>
  </si>
  <si>
    <t>시도보조금</t>
    <phoneticPr fontId="7" type="noConversion"/>
  </si>
  <si>
    <t>시군구보조금</t>
    <phoneticPr fontId="7" type="noConversion"/>
  </si>
  <si>
    <t>2020년 1차
추경예산액(A)</t>
    <phoneticPr fontId="3" type="noConversion"/>
  </si>
  <si>
    <t>법인전입금(후원금)</t>
    <phoneticPr fontId="7" type="noConversion"/>
  </si>
  <si>
    <t>전년도이월금(후원금)</t>
    <phoneticPr fontId="7" type="noConversion"/>
  </si>
  <si>
    <t>주간보호사업비</t>
    <phoneticPr fontId="7" type="noConversion"/>
  </si>
  <si>
    <t>사례관리사업비</t>
    <phoneticPr fontId="7" type="noConversion"/>
  </si>
  <si>
    <t>기획및홍보사업비</t>
    <phoneticPr fontId="7" type="noConversion"/>
  </si>
  <si>
    <t>이자지급금</t>
    <phoneticPr fontId="7" type="noConversion"/>
  </si>
  <si>
    <t>관악구장애인종합복지관 2021년 예산내역서</t>
    <phoneticPr fontId="3" type="noConversion"/>
  </si>
  <si>
    <t>상담사례관리사업비</t>
    <phoneticPr fontId="7" type="noConversion"/>
  </si>
  <si>
    <t>권익옹호사업비</t>
    <phoneticPr fontId="7" type="noConversion"/>
  </si>
  <si>
    <t>역량강화사업비</t>
  </si>
  <si>
    <t>가족지원사업비</t>
  </si>
  <si>
    <t>아동청소년지원사업비</t>
    <phoneticPr fontId="3" type="noConversion"/>
  </si>
  <si>
    <t>지원자지원사업비</t>
    <phoneticPr fontId="3" type="noConversion"/>
  </si>
  <si>
    <t>평생지원사업비</t>
    <phoneticPr fontId="3" type="noConversion"/>
  </si>
  <si>
    <t>기능향상지원사업비</t>
  </si>
  <si>
    <t>총무사업비</t>
  </si>
  <si>
    <t>전입금</t>
    <phoneticPr fontId="3" type="noConversion"/>
  </si>
  <si>
    <t>기타회계전출금</t>
    <phoneticPr fontId="7" type="noConversion"/>
  </si>
  <si>
    <t>문화지원사업비</t>
  </si>
  <si>
    <t>지역사회네트워크</t>
  </si>
  <si>
    <t>직업지원사업비</t>
  </si>
  <si>
    <t>기능강화지원사업비</t>
  </si>
  <si>
    <t>기획사업비</t>
  </si>
  <si>
    <t>홍보사업비</t>
  </si>
  <si>
    <t>고객만족사업비</t>
  </si>
  <si>
    <t>삼전종합사회복지관 2021년 예산내역서</t>
    <phoneticPr fontId="7" type="noConversion"/>
  </si>
  <si>
    <t>삼전종합사회복지관 소계</t>
    <phoneticPr fontId="7" type="noConversion"/>
  </si>
  <si>
    <t>유료사회교육수입</t>
    <phoneticPr fontId="7" type="noConversion"/>
  </si>
  <si>
    <t>실비가족복지
사업수입</t>
    <phoneticPr fontId="7" type="noConversion"/>
  </si>
  <si>
    <t>발달재활서비스</t>
    <phoneticPr fontId="7" type="noConversion"/>
  </si>
  <si>
    <t>교육청바우처</t>
    <phoneticPr fontId="7" type="noConversion"/>
  </si>
  <si>
    <t>이월금</t>
    <phoneticPr fontId="3" type="noConversion"/>
  </si>
  <si>
    <t>삼전주간보호시설 소계</t>
    <phoneticPr fontId="7" type="noConversion"/>
  </si>
  <si>
    <t>이용료</t>
    <phoneticPr fontId="7" type="noConversion"/>
  </si>
  <si>
    <t>비지정후원금</t>
    <phoneticPr fontId="3" type="noConversion"/>
  </si>
  <si>
    <t>전년도이월금</t>
    <phoneticPr fontId="3" type="noConversion"/>
  </si>
  <si>
    <t>전년도이월금(후원금)</t>
    <phoneticPr fontId="3" type="noConversion"/>
  </si>
  <si>
    <t>유료사회교육
사업비</t>
    <phoneticPr fontId="11" type="noConversion"/>
  </si>
  <si>
    <t>실비가족복지사업비</t>
    <phoneticPr fontId="7" type="noConversion"/>
  </si>
  <si>
    <t>가족복지사업비</t>
    <phoneticPr fontId="7" type="noConversion"/>
  </si>
  <si>
    <t>지역사회조직
사업비</t>
    <phoneticPr fontId="7" type="noConversion"/>
  </si>
  <si>
    <t>지역사회보호
사업비</t>
    <phoneticPr fontId="7" type="noConversion"/>
  </si>
  <si>
    <t>50+보람일자리
사업비</t>
    <phoneticPr fontId="3" type="noConversion"/>
  </si>
  <si>
    <t>사회보험부담금</t>
  </si>
  <si>
    <t>운영비</t>
    <phoneticPr fontId="3" type="noConversion"/>
  </si>
  <si>
    <t>사회심리재활
사업비</t>
    <phoneticPr fontId="7" type="noConversion"/>
  </si>
  <si>
    <t>인식개선사업비</t>
    <phoneticPr fontId="7" type="noConversion"/>
  </si>
  <si>
    <t>자원봉사자
관리비</t>
    <phoneticPr fontId="7" type="noConversion"/>
  </si>
  <si>
    <t>50+보람일자리사업비</t>
    <phoneticPr fontId="3" type="noConversion"/>
  </si>
  <si>
    <t>예비비및기타</t>
    <phoneticPr fontId="3" type="noConversion"/>
  </si>
  <si>
    <t>행복플러스발달장애인센터(작업장) 2021년 예산내역서</t>
    <phoneticPr fontId="3" type="noConversion"/>
  </si>
  <si>
    <t>평생교육비용수입</t>
    <phoneticPr fontId="3" type="noConversion"/>
  </si>
  <si>
    <t>운영비용수입</t>
    <phoneticPr fontId="7" type="noConversion"/>
  </si>
  <si>
    <t>직업재활사업수입</t>
    <phoneticPr fontId="7" type="noConversion"/>
  </si>
  <si>
    <t>운영사업수입</t>
    <phoneticPr fontId="7" type="noConversion"/>
  </si>
  <si>
    <t>생산사업비</t>
    <phoneticPr fontId="7" type="noConversion"/>
  </si>
  <si>
    <t>보호작업사업비</t>
    <phoneticPr fontId="7" type="noConversion"/>
  </si>
  <si>
    <t>운영사업비</t>
    <phoneticPr fontId="3" type="noConversion"/>
  </si>
  <si>
    <t>평생교육사업비</t>
    <phoneticPr fontId="3" type="noConversion"/>
  </si>
  <si>
    <t>행복플러스발달장애인센터(단기보호시설) 2021년 예산내역서</t>
    <phoneticPr fontId="3" type="noConversion"/>
  </si>
  <si>
    <t>운영사업비</t>
    <phoneticPr fontId="7" type="noConversion"/>
  </si>
  <si>
    <t>사회심리재활사업비</t>
    <phoneticPr fontId="7" type="noConversion"/>
  </si>
  <si>
    <t>지원사업비</t>
    <phoneticPr fontId="7" type="noConversion"/>
  </si>
  <si>
    <t>인권장애인지원사업</t>
    <phoneticPr fontId="7" type="noConversion"/>
  </si>
  <si>
    <t>정서/여가지원사업</t>
    <phoneticPr fontId="7" type="noConversion"/>
  </si>
  <si>
    <t>인권사업</t>
    <phoneticPr fontId="7" type="noConversion"/>
  </si>
  <si>
    <t>고객만족사업비</t>
    <phoneticPr fontId="7" type="noConversion"/>
  </si>
  <si>
    <t>율곡어린이집 2021년 예산내역서</t>
    <phoneticPr fontId="7" type="noConversion"/>
  </si>
  <si>
    <t>보육료</t>
    <phoneticPr fontId="7" type="noConversion"/>
  </si>
  <si>
    <t>정부지원보육료</t>
    <phoneticPr fontId="7" type="noConversion"/>
  </si>
  <si>
    <t>부모부담보육료</t>
    <phoneticPr fontId="7" type="noConversion"/>
  </si>
  <si>
    <t>수익자부담
수입</t>
    <phoneticPr fontId="7" type="noConversion"/>
  </si>
  <si>
    <t>선택적보육활동비</t>
    <phoneticPr fontId="7" type="noConversion"/>
  </si>
  <si>
    <t>특별활동비</t>
    <phoneticPr fontId="7" type="noConversion"/>
  </si>
  <si>
    <t>기타필요경비</t>
    <phoneticPr fontId="7" type="noConversion"/>
  </si>
  <si>
    <t>보조금 및 
지원금</t>
    <phoneticPr fontId="7" type="noConversion"/>
  </si>
  <si>
    <t>인건비보조금</t>
    <phoneticPr fontId="7" type="noConversion"/>
  </si>
  <si>
    <t>운영보조금</t>
    <phoneticPr fontId="7" type="noConversion"/>
  </si>
  <si>
    <t>기본보육료</t>
    <phoneticPr fontId="7" type="noConversion"/>
  </si>
  <si>
    <t>연장보육료</t>
    <phoneticPr fontId="3" type="noConversion"/>
  </si>
  <si>
    <t>공공형운영비</t>
    <phoneticPr fontId="7" type="noConversion"/>
  </si>
  <si>
    <t>그 밖의 지원금</t>
  </si>
  <si>
    <t>자본보조금</t>
    <phoneticPr fontId="7" type="noConversion"/>
  </si>
  <si>
    <t>단기차입금</t>
    <phoneticPr fontId="7" type="noConversion"/>
  </si>
  <si>
    <t>장기차입금</t>
    <phoneticPr fontId="7" type="noConversion"/>
  </si>
  <si>
    <t>기부금</t>
    <phoneticPr fontId="7" type="noConversion"/>
  </si>
  <si>
    <t>지정후워금</t>
    <phoneticPr fontId="7" type="noConversion"/>
  </si>
  <si>
    <t>적립금처분수입</t>
    <phoneticPr fontId="7" type="noConversion"/>
  </si>
  <si>
    <t>이자수입</t>
    <phoneticPr fontId="7" type="noConversion"/>
  </si>
  <si>
    <t>전년도이월액</t>
    <phoneticPr fontId="7" type="noConversion"/>
  </si>
  <si>
    <t>전년도이월사업비</t>
    <phoneticPr fontId="7" type="noConversion"/>
  </si>
  <si>
    <t>원장인건비</t>
    <phoneticPr fontId="7" type="noConversion"/>
  </si>
  <si>
    <t>수당</t>
    <phoneticPr fontId="7" type="noConversion"/>
  </si>
  <si>
    <t>보육교직원
인건비</t>
    <phoneticPr fontId="7" type="noConversion"/>
  </si>
  <si>
    <t>기타인건비</t>
    <phoneticPr fontId="7" type="noConversion"/>
  </si>
  <si>
    <t>기관부담금</t>
    <phoneticPr fontId="7" type="noConversion"/>
  </si>
  <si>
    <t>법정부담금</t>
    <phoneticPr fontId="7" type="noConversion"/>
  </si>
  <si>
    <t>퇴직금 및
퇴직적립금</t>
    <phoneticPr fontId="7" type="noConversion"/>
  </si>
  <si>
    <t>관리운영비</t>
    <phoneticPr fontId="7" type="noConversion"/>
  </si>
  <si>
    <t>공공요금및제세공과금</t>
    <phoneticPr fontId="7" type="noConversion"/>
  </si>
  <si>
    <t>복리후생비</t>
    <phoneticPr fontId="7" type="noConversion"/>
  </si>
  <si>
    <t>직책급</t>
    <phoneticPr fontId="7" type="noConversion"/>
  </si>
  <si>
    <t>보육활동비</t>
    <phoneticPr fontId="7" type="noConversion"/>
  </si>
  <si>
    <t>기본보육활동비</t>
    <phoneticPr fontId="7" type="noConversion"/>
  </si>
  <si>
    <t>교직원연수연구비</t>
    <phoneticPr fontId="7" type="noConversion"/>
  </si>
  <si>
    <t>교재교구구입비</t>
    <phoneticPr fontId="7" type="noConversion"/>
  </si>
  <si>
    <t>행사비</t>
    <phoneticPr fontId="7" type="noConversion"/>
  </si>
  <si>
    <t>영유아복리비</t>
    <phoneticPr fontId="7" type="noConversion"/>
  </si>
  <si>
    <t>수익자부담
경비</t>
    <phoneticPr fontId="7" type="noConversion"/>
  </si>
  <si>
    <t>선택적보육
활동비</t>
    <phoneticPr fontId="7" type="noConversion"/>
  </si>
  <si>
    <t>특별활동비지출</t>
    <phoneticPr fontId="7" type="noConversion"/>
  </si>
  <si>
    <t>기타필요경비지출</t>
    <phoneticPr fontId="7" type="noConversion"/>
  </si>
  <si>
    <t>상환반환금</t>
    <phoneticPr fontId="7" type="noConversion"/>
  </si>
  <si>
    <t>차입금상환</t>
    <phoneticPr fontId="7" type="noConversion"/>
  </si>
  <si>
    <t>단기차입금상환</t>
    <phoneticPr fontId="7" type="noConversion"/>
  </si>
  <si>
    <t>장기차입금상환</t>
    <phoneticPr fontId="7" type="noConversion"/>
  </si>
  <si>
    <t>보조금반환금</t>
    <phoneticPr fontId="7" type="noConversion"/>
  </si>
  <si>
    <t>보호자반환금</t>
    <phoneticPr fontId="7" type="noConversion"/>
  </si>
  <si>
    <t>자산구입비</t>
    <phoneticPr fontId="7" type="noConversion"/>
  </si>
  <si>
    <t>번2동어린이집 2021년 예산내역서</t>
    <phoneticPr fontId="7" type="noConversion"/>
  </si>
  <si>
    <t>단기차입금차입</t>
    <phoneticPr fontId="7" type="noConversion"/>
  </si>
  <si>
    <t>장기차입금차입</t>
    <phoneticPr fontId="7" type="noConversion"/>
  </si>
  <si>
    <t>보육교직원인건비</t>
    <phoneticPr fontId="7" type="noConversion"/>
  </si>
  <si>
    <t>중계1동어린이집 2021년 예산내역서</t>
    <phoneticPr fontId="7" type="noConversion"/>
  </si>
  <si>
    <t>적립금적립</t>
    <phoneticPr fontId="7" type="noConversion"/>
  </si>
  <si>
    <t>삼전어린이집 2021년 예산내역서</t>
    <phoneticPr fontId="7" type="noConversion"/>
  </si>
  <si>
    <t>삼전동송파키움센터 2021년 예산내역서</t>
    <phoneticPr fontId="7" type="noConversion"/>
  </si>
  <si>
    <t>2020년 
예산액(A)</t>
    <phoneticPr fontId="7" type="noConversion"/>
  </si>
  <si>
    <t>2021년 
예산액(B)</t>
    <phoneticPr fontId="7" type="noConversion"/>
  </si>
  <si>
    <t>비    고</t>
    <phoneticPr fontId="7" type="noConversion"/>
  </si>
  <si>
    <t>사업수입</t>
    <phoneticPr fontId="11" type="noConversion"/>
  </si>
  <si>
    <t>과년도수입</t>
    <phoneticPr fontId="11" type="noConversion"/>
  </si>
  <si>
    <t>불용품매각</t>
    <phoneticPr fontId="7" type="noConversion"/>
  </si>
  <si>
    <t>퇴직금및
퇴직적립금</t>
    <phoneticPr fontId="7" type="noConversion"/>
  </si>
  <si>
    <t>장비유지비</t>
    <phoneticPr fontId="7" type="noConversion"/>
  </si>
  <si>
    <t>과년도지출</t>
    <phoneticPr fontId="11" type="noConversion"/>
  </si>
  <si>
    <t>예비비및     기타</t>
    <phoneticPr fontId="7" type="noConversion"/>
  </si>
  <si>
    <t>성북그룹홈1호 2021년 예산내역서</t>
    <phoneticPr fontId="7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</si>
  <si>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</si>
  <si>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>의료재활사업비</t>
    <phoneticPr fontId="11" type="noConversion"/>
  </si>
  <si>
    <t>사회심리재활사업비</t>
    <phoneticPr fontId="11" type="noConversion"/>
  </si>
  <si>
    <t>교육재활사업비</t>
    <phoneticPr fontId="11" type="noConversion"/>
  </si>
  <si>
    <t>가족유대지원사업비</t>
    <phoneticPr fontId="11" type="noConversion"/>
  </si>
  <si>
    <t>지역유대지원사업비</t>
    <phoneticPr fontId="11" type="noConversion"/>
  </si>
  <si>
    <t>여가생활지원사업비</t>
    <phoneticPr fontId="11" type="noConversion"/>
  </si>
  <si>
    <t>정서안정지원사업비</t>
    <phoneticPr fontId="11" type="noConversion"/>
  </si>
  <si>
    <t>자립생활지원사업비</t>
    <phoneticPr fontId="11" type="noConversion"/>
  </si>
  <si>
    <t>직원교육사업비</t>
    <phoneticPr fontId="11" type="noConversion"/>
  </si>
  <si>
    <t>성북그룹홈2호 2021년 예산내역서</t>
    <phoneticPr fontId="3" type="noConversion"/>
  </si>
  <si>
    <t>2019년
예산액(A)</t>
    <phoneticPr fontId="3" type="noConversion"/>
  </si>
  <si>
    <t>2020년
예산액(B)</t>
    <phoneticPr fontId="3" type="noConversion"/>
  </si>
  <si>
    <t>수익사업</t>
    <phoneticPr fontId="7" type="noConversion"/>
  </si>
  <si>
    <t>생활보조금</t>
    <phoneticPr fontId="7" type="noConversion"/>
  </si>
  <si>
    <t>후원금</t>
    <phoneticPr fontId="3" type="noConversion"/>
  </si>
  <si>
    <t xml:space="preserve"> </t>
    <phoneticPr fontId="3" type="noConversion"/>
  </si>
  <si>
    <t>잡수입</t>
    <phoneticPr fontId="3" type="noConversion"/>
  </si>
  <si>
    <t>전년도이월금(보조금)</t>
    <phoneticPr fontId="7" type="noConversion"/>
  </si>
  <si>
    <t>법인전입금 이월금</t>
    <phoneticPr fontId="3" type="noConversion"/>
  </si>
  <si>
    <t>사업수입 이월금</t>
    <phoneticPr fontId="3" type="noConversion"/>
  </si>
  <si>
    <t>기타수입 이월금</t>
    <phoneticPr fontId="3" type="noConversion"/>
  </si>
  <si>
    <t>Happy 햇비 장애인보호작업장 2021년 예산내역서</t>
    <phoneticPr fontId="3" type="noConversion"/>
  </si>
  <si>
    <t>직원교육훈련사업비</t>
    <phoneticPr fontId="7" type="noConversion"/>
  </si>
  <si>
    <t>적응훈련사업비</t>
    <phoneticPr fontId="7" type="noConversion"/>
  </si>
  <si>
    <t>지역사회연계사업비</t>
    <phoneticPr fontId="7" type="noConversion"/>
  </si>
  <si>
    <t>잡비출</t>
    <phoneticPr fontId="7" type="noConversion"/>
  </si>
  <si>
    <t>반환금</t>
    <phoneticPr fontId="3" type="noConversion"/>
  </si>
  <si>
    <t>덕양행신종합사회복지관 2021년 예산내역서</t>
    <phoneticPr fontId="7" type="noConversion"/>
  </si>
  <si>
    <t>덕양행신종합사회복지관 소계</t>
    <phoneticPr fontId="7" type="noConversion"/>
  </si>
  <si>
    <t>평생교육사업수입</t>
    <phoneticPr fontId="7" type="noConversion"/>
  </si>
  <si>
    <t>헬스장 사업수입</t>
    <phoneticPr fontId="7" type="noConversion"/>
  </si>
  <si>
    <t>식당운영 사업수입</t>
    <phoneticPr fontId="7" type="noConversion"/>
  </si>
  <si>
    <t>가족상담센터 수입</t>
    <phoneticPr fontId="7" type="noConversion"/>
  </si>
  <si>
    <t>카페운영수입</t>
    <phoneticPr fontId="3" type="noConversion"/>
  </si>
  <si>
    <t>방과후교실수입</t>
    <phoneticPr fontId="3" type="noConversion"/>
  </si>
  <si>
    <t>노래방수입</t>
    <phoneticPr fontId="3" type="noConversion"/>
  </si>
  <si>
    <t>사회복지현장실습</t>
    <phoneticPr fontId="3" type="noConversion"/>
  </si>
  <si>
    <t>덕양행신장애인주간보호센터 소계</t>
    <phoneticPr fontId="7" type="noConversion"/>
  </si>
  <si>
    <t>주간보호사업수입</t>
    <phoneticPr fontId="3" type="noConversion"/>
  </si>
  <si>
    <t>장애인복지사업수입</t>
    <phoneticPr fontId="3" type="noConversion"/>
  </si>
  <si>
    <t>시도보조금</t>
    <phoneticPr fontId="3" type="noConversion"/>
  </si>
  <si>
    <t>시군구보조금</t>
    <phoneticPr fontId="3" type="noConversion"/>
  </si>
  <si>
    <t>지정후원금</t>
    <phoneticPr fontId="3" type="noConversion"/>
  </si>
  <si>
    <t>기타예금이자수입</t>
    <phoneticPr fontId="3" type="noConversion"/>
  </si>
  <si>
    <t>사례관리기능</t>
    <phoneticPr fontId="3" type="noConversion"/>
  </si>
  <si>
    <t>서비스제공기능
(지역사회보조)</t>
    <phoneticPr fontId="7" type="noConversion"/>
  </si>
  <si>
    <t>서비스제공기능
(가족기능강화)</t>
    <phoneticPr fontId="7" type="noConversion"/>
  </si>
  <si>
    <t>지역조직화기능</t>
    <phoneticPr fontId="7" type="noConversion"/>
  </si>
  <si>
    <t>평생교육사업</t>
    <phoneticPr fontId="7" type="noConversion"/>
  </si>
  <si>
    <t>노인맞춤돌봄서비스</t>
    <phoneticPr fontId="7" type="noConversion"/>
  </si>
  <si>
    <t>식당운영사업</t>
    <phoneticPr fontId="7" type="noConversion"/>
  </si>
  <si>
    <t>카페운영사업</t>
    <phoneticPr fontId="7" type="noConversion"/>
  </si>
  <si>
    <t>헬스장사업</t>
    <phoneticPr fontId="3" type="noConversion"/>
  </si>
  <si>
    <t>노래방사업</t>
    <phoneticPr fontId="3" type="noConversion"/>
  </si>
  <si>
    <t>운영지원사업</t>
    <phoneticPr fontId="3" type="noConversion"/>
  </si>
  <si>
    <t>장애인복지사업비</t>
    <phoneticPr fontId="7" type="noConversion"/>
  </si>
  <si>
    <t>장애인일자리사업비</t>
    <phoneticPr fontId="7" type="noConversion"/>
  </si>
  <si>
    <t>잡지출</t>
    <phoneticPr fontId="3" type="noConversion"/>
  </si>
  <si>
    <t>재산수입</t>
    <phoneticPr fontId="3" type="noConversion"/>
  </si>
  <si>
    <t>기본재산수입</t>
    <phoneticPr fontId="3" type="noConversion"/>
  </si>
  <si>
    <t>임대료수입</t>
    <phoneticPr fontId="7" type="noConversion"/>
  </si>
  <si>
    <t>배당및이자수입</t>
    <phoneticPr fontId="7" type="noConversion"/>
  </si>
  <si>
    <t>재산매각수입</t>
    <phoneticPr fontId="3" type="noConversion"/>
  </si>
  <si>
    <t>기타수입</t>
    <phoneticPr fontId="3" type="noConversion"/>
  </si>
  <si>
    <t>사업수입</t>
    <phoneticPr fontId="3" type="noConversion"/>
  </si>
  <si>
    <t>과년도수입</t>
    <phoneticPr fontId="3" type="noConversion"/>
  </si>
  <si>
    <t>국고보조금</t>
    <phoneticPr fontId="3" type="noConversion"/>
  </si>
  <si>
    <t>기타보조금수입</t>
    <phoneticPr fontId="3" type="noConversion"/>
  </si>
  <si>
    <t>다른회계로부터의
전입금</t>
    <phoneticPr fontId="3" type="noConversion"/>
  </si>
  <si>
    <t>비전사업수입</t>
    <phoneticPr fontId="3" type="noConversion"/>
  </si>
  <si>
    <t>일반사업비</t>
    <phoneticPr fontId="3" type="noConversion"/>
  </si>
  <si>
    <t>산하기관관리비</t>
    <phoneticPr fontId="7" type="noConversion"/>
  </si>
  <si>
    <t>산하기관직원교육비</t>
    <phoneticPr fontId="3" type="noConversion"/>
  </si>
  <si>
    <t>직영기관비전사업비</t>
    <phoneticPr fontId="3" type="noConversion"/>
  </si>
  <si>
    <t>수탁기관비전사업비</t>
    <phoneticPr fontId="3" type="noConversion"/>
  </si>
  <si>
    <t>장애복지사업비</t>
    <phoneticPr fontId="3" type="noConversion"/>
  </si>
  <si>
    <t>홍보관리비</t>
    <phoneticPr fontId="3" type="noConversion"/>
  </si>
  <si>
    <t>일반사업비</t>
    <phoneticPr fontId="7" type="noConversion"/>
  </si>
  <si>
    <t>광고선전비</t>
    <phoneticPr fontId="3" type="noConversion"/>
  </si>
  <si>
    <t>신문지로발송비</t>
    <phoneticPr fontId="3" type="noConversion"/>
  </si>
  <si>
    <t>후원개발비</t>
    <phoneticPr fontId="3" type="noConversion"/>
  </si>
  <si>
    <t>후원관리비</t>
    <phoneticPr fontId="3" type="noConversion"/>
  </si>
  <si>
    <t>후원관리발송비</t>
    <phoneticPr fontId="3" type="noConversion"/>
  </si>
  <si>
    <t>승가원자비복지타운
(후원금)</t>
    <phoneticPr fontId="3" type="noConversion"/>
  </si>
  <si>
    <t>승가원행복마을
(후원금)</t>
    <phoneticPr fontId="3" type="noConversion"/>
  </si>
  <si>
    <t>성북장애인복지관
(후원금)</t>
    <phoneticPr fontId="3" type="noConversion"/>
  </si>
  <si>
    <t>관악구장애인종합복지관
(후원금)</t>
    <phoneticPr fontId="3" type="noConversion"/>
  </si>
  <si>
    <t>이천시장애인복지관
(후원금)</t>
    <phoneticPr fontId="3" type="noConversion"/>
  </si>
  <si>
    <t>삼전복지관
(후원금)</t>
    <phoneticPr fontId="3" type="noConversion"/>
  </si>
  <si>
    <t>Happy햇비보호작업장
(후원금)</t>
    <phoneticPr fontId="3" type="noConversion"/>
  </si>
  <si>
    <t>율곡어린이집
(후원금)</t>
    <phoneticPr fontId="3" type="noConversion"/>
  </si>
  <si>
    <t>번2동어린이집
(후원금)</t>
    <phoneticPr fontId="3" type="noConversion"/>
  </si>
  <si>
    <t>중계1동어린이집
(후원금)</t>
    <phoneticPr fontId="3" type="noConversion"/>
  </si>
  <si>
    <t>삼전어린이집
(후원금)</t>
    <phoneticPr fontId="3" type="noConversion"/>
  </si>
  <si>
    <t>성북1그룹홈
(후원금)</t>
    <phoneticPr fontId="3" type="noConversion"/>
  </si>
  <si>
    <t>성북2그룹홈
(후원금)</t>
    <phoneticPr fontId="3" type="noConversion"/>
  </si>
  <si>
    <t>기타전출금
(후원금)</t>
    <phoneticPr fontId="3" type="noConversion"/>
  </si>
  <si>
    <t>기타전출금</t>
    <phoneticPr fontId="3" type="noConversion"/>
  </si>
  <si>
    <t>지정전출금
(후원금)</t>
    <phoneticPr fontId="3" type="noConversion"/>
  </si>
  <si>
    <t>임대료</t>
    <phoneticPr fontId="7" type="noConversion"/>
  </si>
  <si>
    <t>현금 및 예금 이월금</t>
    <phoneticPr fontId="3" type="noConversion"/>
  </si>
  <si>
    <t>기본재산이월금</t>
    <phoneticPr fontId="3" type="noConversion"/>
  </si>
  <si>
    <t>법인사무국 2021년 예산내역서</t>
    <phoneticPr fontId="3" type="noConversion"/>
  </si>
  <si>
    <t>복지타운 자비마을
(후원금)</t>
    <phoneticPr fontId="3" type="noConversion"/>
  </si>
  <si>
    <t>복지타운 복지마을
(후원금)</t>
    <phoneticPr fontId="3" type="noConversion"/>
  </si>
  <si>
    <t>덕양행신복지관
(후원금)</t>
    <phoneticPr fontId="3" type="noConversion"/>
  </si>
  <si>
    <t>헹복플러스작업장
(후원금)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</si>
</sst>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"/>
    <numFmt numFmtId="177" formatCode="#,##0.00_ "/>
    <numFmt numFmtId="178" formatCode="#,##0_);[Red]\(#,##0\)"/>
    <numFmt numFmtId="179" formatCode="0_ "/>
    <numFmt numFmtId="180" formatCode="#,##0.0_ 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5"/>
      <name val="휴먼엑스포"/>
      <family val="1"/>
      <charset val="129"/>
    </font>
    <font>
      <sz val="8"/>
      <name val="맑은 고딕"/>
      <family val="2"/>
      <charset val="129"/>
      <scheme val="minor"/>
    </font>
    <font>
      <sz val="9"/>
      <name val="HY그래픽"/>
      <family val="1"/>
      <charset val="129"/>
    </font>
    <font>
      <sz val="10"/>
      <name val="HY그래픽"/>
      <family val="1"/>
      <charset val="129"/>
    </font>
    <font>
      <b/>
      <sz val="9"/>
      <name val="HY그래픽"/>
      <family val="1"/>
      <charset val="129"/>
    </font>
    <font>
      <sz val="8"/>
      <name val="돋움"/>
      <family val="3"/>
      <charset val="129"/>
    </font>
    <font>
      <b/>
      <sz val="10"/>
      <name val="HY그래픽"/>
      <family val="1"/>
      <charset val="129"/>
    </font>
    <font>
      <sz val="9"/>
      <color theme="1"/>
      <name val="HY그래픽"/>
      <family val="1"/>
      <charset val="129"/>
    </font>
    <font>
      <sz val="10"/>
      <color theme="1"/>
      <name val="HY그래픽"/>
      <family val="1"/>
      <charset val="129"/>
    </font>
    <font>
      <sz val="8"/>
      <name val="맑은 고딕"/>
      <family val="3"/>
      <charset val="129"/>
    </font>
    <font>
      <sz val="8"/>
      <name val="HY그래픽"/>
      <family val="1"/>
      <charset val="129"/>
    </font>
    <font>
      <b/>
      <sz val="8"/>
      <name val="HY그래픽"/>
      <family val="1"/>
      <charset val="129"/>
    </font>
    <font>
      <sz val="9"/>
      <color rgb="FFFF0000"/>
      <name val="HY그래픽"/>
      <family val="1"/>
      <charset val="129"/>
    </font>
    <font>
      <b/>
      <sz val="10"/>
      <color theme="1"/>
      <name val="HY그래픽"/>
      <family val="1"/>
      <charset val="129"/>
    </font>
    <font>
      <sz val="8.5"/>
      <name val="HY그래픽"/>
      <family val="1"/>
      <charset val="129"/>
    </font>
    <font>
      <b/>
      <sz val="14.5"/>
      <name val="휴먼엑스포"/>
      <family val="1"/>
      <charset val="129"/>
    </font>
    <font>
      <sz val="10"/>
      <color theme="1"/>
      <name val="천리안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6"/>
      <name val="휴먼엑스포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HY그래픽"/>
      <family val="1"/>
      <charset val="129"/>
    </font>
    <font>
      <sz val="11"/>
      <color rgb="FF000000"/>
      <name val="돋움"/>
      <family val="3"/>
      <charset val="129"/>
    </font>
    <font>
      <sz val="9"/>
      <color rgb="FF000000"/>
      <name val="HY그래픽"/>
      <family val="1"/>
      <charset val="129"/>
    </font>
    <font>
      <b/>
      <sz val="9"/>
      <color rgb="FF000000"/>
      <name val="HY그래픽"/>
      <family val="1"/>
      <charset val="129"/>
    </font>
    <font>
      <sz val="10"/>
      <color theme="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D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0" fontId="24" fillId="0" borderId="0"/>
    <xf numFmtId="41" fontId="24" fillId="0" borderId="0"/>
    <xf numFmtId="0" fontId="22" fillId="0" borderId="0">
      <alignment vertical="center"/>
    </xf>
  </cellStyleXfs>
  <cellXfs count="659">
    <xf numFmtId="0" fontId="0" fillId="0" borderId="0" xfId="0">
      <alignment vertical="center"/>
    </xf>
    <xf numFmtId="0" fontId="4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41" fontId="4" fillId="0" borderId="0" xfId="1" applyFont="1" applyAlignment="1" applyProtection="1">
      <alignment vertical="center"/>
      <protection locked="0"/>
    </xf>
    <xf numFmtId="176" fontId="4" fillId="0" borderId="0" xfId="1" applyNumberFormat="1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0" fontId="6" fillId="0" borderId="1" xfId="2" applyFont="1" applyBorder="1" applyAlignment="1" applyProtection="1">
      <alignment horizontal="distributed" vertical="center"/>
      <protection locked="0"/>
    </xf>
    <xf numFmtId="0" fontId="6" fillId="0" borderId="2" xfId="2" applyFont="1" applyBorder="1" applyAlignment="1" applyProtection="1">
      <alignment horizontal="distributed" vertical="center"/>
      <protection locked="0"/>
    </xf>
    <xf numFmtId="41" fontId="6" fillId="0" borderId="2" xfId="1" applyFont="1" applyBorder="1" applyAlignment="1">
      <alignment horizontal="center" vertical="center" wrapText="1"/>
    </xf>
    <xf numFmtId="41" fontId="6" fillId="0" borderId="2" xfId="1" applyFont="1" applyBorder="1" applyAlignment="1" applyProtection="1">
      <alignment horizontal="center" vertical="center" wrapText="1"/>
      <protection locked="0"/>
    </xf>
    <xf numFmtId="176" fontId="6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3" xfId="2" applyFont="1" applyBorder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vertical="center"/>
      <protection locked="0"/>
    </xf>
    <xf numFmtId="176" fontId="8" fillId="0" borderId="7" xfId="1" applyNumberFormat="1" applyFont="1" applyBorder="1" applyAlignment="1" applyProtection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177" fontId="8" fillId="0" borderId="8" xfId="2" applyNumberFormat="1" applyFont="1" applyBorder="1" applyAlignment="1" applyProtection="1">
      <alignment horizontal="center" vertical="center"/>
      <protection locked="0"/>
    </xf>
    <xf numFmtId="0" fontId="6" fillId="2" borderId="9" xfId="2" applyFont="1" applyFill="1" applyBorder="1" applyAlignment="1" applyProtection="1">
      <alignment horizontal="center" vertical="center" shrinkToFit="1"/>
      <protection locked="0"/>
    </xf>
    <xf numFmtId="0" fontId="6" fillId="2" borderId="7" xfId="2" applyFont="1" applyFill="1" applyBorder="1" applyAlignment="1" applyProtection="1">
      <alignment horizontal="distributed" vertical="center"/>
      <protection locked="0"/>
    </xf>
    <xf numFmtId="176" fontId="8" fillId="2" borderId="7" xfId="1" applyNumberFormat="1" applyFont="1" applyFill="1" applyBorder="1" applyAlignment="1" applyProtection="1">
      <alignment horizontal="right" vertical="center"/>
    </xf>
    <xf numFmtId="176" fontId="8" fillId="2" borderId="7" xfId="1" applyNumberFormat="1" applyFont="1" applyFill="1" applyBorder="1" applyAlignment="1">
      <alignment horizontal="right" vertical="center"/>
    </xf>
    <xf numFmtId="177" fontId="8" fillId="2" borderId="8" xfId="2" applyNumberFormat="1" applyFont="1" applyFill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distributed" vertical="center"/>
      <protection locked="0"/>
    </xf>
    <xf numFmtId="0" fontId="4" fillId="0" borderId="11" xfId="2" applyFont="1" applyBorder="1" applyAlignment="1" applyProtection="1">
      <alignment horizontal="distributed" vertical="center"/>
      <protection locked="0"/>
    </xf>
    <xf numFmtId="0" fontId="4" fillId="0" borderId="7" xfId="2" applyFont="1" applyBorder="1" applyAlignment="1" applyProtection="1">
      <alignment horizontal="distributed" vertical="center"/>
      <protection locked="0"/>
    </xf>
    <xf numFmtId="176" fontId="5" fillId="0" borderId="7" xfId="1" applyNumberFormat="1" applyFont="1" applyBorder="1" applyAlignment="1" applyProtection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7" fontId="5" fillId="0" borderId="8" xfId="2" applyNumberFormat="1" applyFont="1" applyBorder="1" applyAlignment="1" applyProtection="1">
      <alignment horizontal="center" vertical="center"/>
      <protection locked="0"/>
    </xf>
    <xf numFmtId="0" fontId="4" fillId="0" borderId="12" xfId="2" applyFont="1" applyBorder="1" applyAlignment="1" applyProtection="1">
      <alignment horizontal="distributed" vertical="center"/>
      <protection locked="0"/>
    </xf>
    <xf numFmtId="176" fontId="5" fillId="0" borderId="7" xfId="1" applyNumberFormat="1" applyFont="1" applyBorder="1" applyAlignment="1" applyProtection="1">
      <alignment horizontal="right" vertical="center"/>
      <protection locked="0"/>
    </xf>
    <xf numFmtId="0" fontId="6" fillId="2" borderId="9" xfId="2" applyFont="1" applyFill="1" applyBorder="1" applyAlignment="1" applyProtection="1">
      <alignment horizontal="distributed" vertical="center"/>
      <protection locked="0"/>
    </xf>
    <xf numFmtId="177" fontId="5" fillId="2" borderId="8" xfId="2" applyNumberFormat="1" applyFont="1" applyFill="1" applyBorder="1" applyAlignment="1" applyProtection="1">
      <alignment horizontal="center" vertical="center"/>
      <protection locked="0"/>
    </xf>
    <xf numFmtId="0" fontId="4" fillId="0" borderId="13" xfId="2" applyFont="1" applyBorder="1" applyAlignment="1" applyProtection="1">
      <alignment horizontal="distributed" vertical="center"/>
      <protection locked="0"/>
    </xf>
    <xf numFmtId="0" fontId="4" fillId="0" borderId="14" xfId="2" applyFont="1" applyBorder="1" applyAlignment="1" applyProtection="1">
      <alignment horizontal="distributed" vertical="center"/>
      <protection locked="0"/>
    </xf>
    <xf numFmtId="0" fontId="4" fillId="0" borderId="15" xfId="2" applyFont="1" applyBorder="1" applyAlignment="1" applyProtection="1">
      <alignment horizontal="distributed" vertical="center" wrapText="1"/>
      <protection locked="0"/>
    </xf>
    <xf numFmtId="176" fontId="5" fillId="0" borderId="11" xfId="1" applyNumberFormat="1" applyFont="1" applyBorder="1" applyAlignment="1" applyProtection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177" fontId="5" fillId="0" borderId="16" xfId="2" applyNumberFormat="1" applyFont="1" applyBorder="1" applyAlignment="1" applyProtection="1">
      <alignment horizontal="center" vertical="center"/>
      <protection locked="0"/>
    </xf>
    <xf numFmtId="176" fontId="5" fillId="0" borderId="11" xfId="1" applyNumberFormat="1" applyFont="1" applyBorder="1" applyAlignment="1" applyProtection="1">
      <alignment horizontal="right" vertical="center"/>
      <protection locked="0"/>
    </xf>
    <xf numFmtId="0" fontId="6" fillId="2" borderId="12" xfId="2" applyFont="1" applyFill="1" applyBorder="1" applyAlignment="1" applyProtection="1">
      <alignment horizontal="distributed" vertical="center"/>
      <protection locked="0"/>
    </xf>
    <xf numFmtId="0" fontId="6" fillId="2" borderId="15" xfId="2" applyFont="1" applyFill="1" applyBorder="1" applyAlignment="1" applyProtection="1">
      <alignment horizontal="distributed" vertical="center" wrapText="1"/>
      <protection locked="0"/>
    </xf>
    <xf numFmtId="176" fontId="8" fillId="2" borderId="11" xfId="1" applyNumberFormat="1" applyFont="1" applyFill="1" applyBorder="1" applyAlignment="1" applyProtection="1">
      <alignment horizontal="right" vertical="center"/>
    </xf>
    <xf numFmtId="176" fontId="8" fillId="2" borderId="11" xfId="1" applyNumberFormat="1" applyFont="1" applyFill="1" applyBorder="1" applyAlignment="1">
      <alignment horizontal="right" vertical="center"/>
    </xf>
    <xf numFmtId="177" fontId="8" fillId="2" borderId="16" xfId="2" applyNumberFormat="1" applyFont="1" applyFill="1" applyBorder="1" applyAlignment="1" applyProtection="1">
      <alignment horizontal="center" vertical="center"/>
      <protection locked="0"/>
    </xf>
    <xf numFmtId="0" fontId="6" fillId="2" borderId="17" xfId="2" applyFont="1" applyFill="1" applyBorder="1" applyAlignment="1" applyProtection="1">
      <alignment horizontal="distributed" vertical="center"/>
      <protection locked="0"/>
    </xf>
    <xf numFmtId="0" fontId="4" fillId="0" borderId="7" xfId="2" applyFont="1" applyBorder="1" applyAlignment="1" applyProtection="1">
      <alignment horizontal="distributed" vertical="center" wrapText="1"/>
      <protection locked="0"/>
    </xf>
    <xf numFmtId="0" fontId="4" fillId="0" borderId="18" xfId="2" applyFont="1" applyBorder="1" applyAlignment="1" applyProtection="1">
      <alignment horizontal="distributed" vertical="center"/>
      <protection locked="0"/>
    </xf>
    <xf numFmtId="0" fontId="4" fillId="0" borderId="19" xfId="2" applyFont="1" applyBorder="1" applyAlignment="1" applyProtection="1">
      <alignment horizontal="distributed" vertical="center"/>
      <protection locked="0"/>
    </xf>
    <xf numFmtId="0" fontId="4" fillId="0" borderId="20" xfId="2" applyFont="1" applyBorder="1" applyAlignment="1" applyProtection="1">
      <alignment horizontal="distributed" vertical="center" wrapText="1"/>
      <protection locked="0"/>
    </xf>
    <xf numFmtId="176" fontId="5" fillId="0" borderId="19" xfId="1" applyNumberFormat="1" applyFont="1" applyBorder="1" applyAlignment="1" applyProtection="1">
      <alignment horizontal="right" vertical="center"/>
    </xf>
    <xf numFmtId="176" fontId="5" fillId="0" borderId="19" xfId="1" applyNumberFormat="1" applyFont="1" applyBorder="1" applyAlignment="1" applyProtection="1">
      <alignment horizontal="right" vertical="center"/>
      <protection locked="0"/>
    </xf>
    <xf numFmtId="177" fontId="5" fillId="0" borderId="21" xfId="2" applyNumberFormat="1" applyFont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/>
    </xf>
    <xf numFmtId="176" fontId="4" fillId="0" borderId="0" xfId="1" applyNumberFormat="1" applyFont="1" applyAlignment="1" applyProtection="1">
      <alignment horizontal="right" vertical="center"/>
    </xf>
    <xf numFmtId="41" fontId="6" fillId="0" borderId="2" xfId="1" applyFont="1" applyBorder="1" applyAlignment="1" applyProtection="1">
      <alignment horizontal="center" vertical="center" wrapText="1"/>
    </xf>
    <xf numFmtId="176" fontId="6" fillId="0" borderId="2" xfId="1" applyNumberFormat="1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distributed" vertical="center" wrapText="1"/>
      <protection locked="0"/>
    </xf>
    <xf numFmtId="0" fontId="4" fillId="0" borderId="22" xfId="2" applyFont="1" applyBorder="1" applyAlignment="1" applyProtection="1">
      <alignment horizontal="distributed" vertical="center"/>
      <protection locked="0"/>
    </xf>
    <xf numFmtId="0" fontId="4" fillId="0" borderId="15" xfId="2" applyFont="1" applyBorder="1" applyAlignment="1" applyProtection="1">
      <alignment horizontal="distributed" vertical="center" shrinkToFit="1"/>
      <protection locked="0"/>
    </xf>
    <xf numFmtId="0" fontId="4" fillId="0" borderId="23" xfId="2" applyFont="1" applyBorder="1" applyAlignment="1" applyProtection="1">
      <alignment horizontal="distributed" vertical="center" wrapText="1"/>
      <protection locked="0"/>
    </xf>
    <xf numFmtId="176" fontId="5" fillId="0" borderId="24" xfId="1" applyNumberFormat="1" applyFont="1" applyBorder="1" applyAlignment="1" applyProtection="1">
      <alignment horizontal="right" vertical="center"/>
    </xf>
    <xf numFmtId="176" fontId="5" fillId="0" borderId="24" xfId="1" applyNumberFormat="1" applyFont="1" applyBorder="1" applyAlignment="1" applyProtection="1">
      <alignment horizontal="right" vertical="center"/>
      <protection locked="0"/>
    </xf>
    <xf numFmtId="0" fontId="4" fillId="0" borderId="0" xfId="2" applyFont="1" applyAlignment="1" applyProtection="1">
      <alignment horizontal="distributed" vertical="center"/>
      <protection locked="0"/>
    </xf>
    <xf numFmtId="0" fontId="4" fillId="0" borderId="0" xfId="2" applyFont="1" applyAlignment="1" applyProtection="1">
      <alignment horizontal="distributed" vertical="center" wrapText="1"/>
      <protection locked="0"/>
    </xf>
    <xf numFmtId="176" fontId="5" fillId="0" borderId="0" xfId="1" applyNumberFormat="1" applyFont="1" applyAlignment="1" applyProtection="1">
      <alignment horizontal="right" vertical="center"/>
    </xf>
    <xf numFmtId="176" fontId="5" fillId="0" borderId="0" xfId="1" applyNumberFormat="1" applyFont="1" applyAlignment="1" applyProtection="1">
      <alignment horizontal="right" vertical="center"/>
      <protection locked="0"/>
    </xf>
    <xf numFmtId="176" fontId="8" fillId="0" borderId="0" xfId="1" applyNumberFormat="1" applyFont="1" applyAlignment="1" applyProtection="1">
      <alignment horizontal="right" vertical="center"/>
    </xf>
    <xf numFmtId="177" fontId="5" fillId="0" borderId="0" xfId="2" applyNumberFormat="1" applyFont="1" applyAlignment="1" applyProtection="1">
      <alignment horizontal="center" vertical="center"/>
      <protection locked="0"/>
    </xf>
    <xf numFmtId="0" fontId="4" fillId="0" borderId="12" xfId="2" applyFont="1" applyBorder="1" applyAlignment="1" applyProtection="1">
      <alignment horizontal="distributed" vertical="center" wrapText="1"/>
      <protection locked="0"/>
    </xf>
    <xf numFmtId="176" fontId="5" fillId="0" borderId="12" xfId="1" applyNumberFormat="1" applyFont="1" applyBorder="1" applyAlignment="1" applyProtection="1">
      <alignment horizontal="right" vertical="center"/>
    </xf>
    <xf numFmtId="176" fontId="5" fillId="0" borderId="12" xfId="1" applyNumberFormat="1" applyFont="1" applyBorder="1" applyAlignment="1" applyProtection="1">
      <alignment horizontal="right" vertical="center"/>
      <protection locked="0"/>
    </xf>
    <xf numFmtId="0" fontId="4" fillId="0" borderId="12" xfId="2" applyFont="1" applyBorder="1" applyAlignment="1" applyProtection="1">
      <alignment horizontal="distributed" vertical="center" wrapText="1" shrinkToFit="1"/>
      <protection locked="0"/>
    </xf>
    <xf numFmtId="176" fontId="5" fillId="0" borderId="8" xfId="2" applyNumberFormat="1" applyFont="1" applyBorder="1" applyAlignment="1" applyProtection="1">
      <alignment horizontal="right" vertical="center"/>
      <protection locked="0"/>
    </xf>
    <xf numFmtId="0" fontId="4" fillId="0" borderId="6" xfId="2" applyFont="1" applyBorder="1" applyAlignment="1" applyProtection="1">
      <alignment horizontal="distributed" vertical="center"/>
      <protection locked="0"/>
    </xf>
    <xf numFmtId="0" fontId="4" fillId="0" borderId="25" xfId="2" applyFont="1" applyBorder="1" applyAlignment="1" applyProtection="1">
      <alignment horizontal="distributed" vertical="center"/>
      <protection locked="0"/>
    </xf>
    <xf numFmtId="176" fontId="5" fillId="0" borderId="26" xfId="2" applyNumberFormat="1" applyFont="1" applyBorder="1" applyAlignment="1" applyProtection="1">
      <alignment horizontal="right" vertical="center"/>
      <protection locked="0"/>
    </xf>
    <xf numFmtId="0" fontId="6" fillId="2" borderId="11" xfId="2" applyFont="1" applyFill="1" applyBorder="1" applyAlignment="1" applyProtection="1">
      <alignment horizontal="distributed" vertical="center"/>
      <protection locked="0"/>
    </xf>
    <xf numFmtId="176" fontId="5" fillId="2" borderId="8" xfId="2" applyNumberFormat="1" applyFont="1" applyFill="1" applyBorder="1" applyAlignment="1" applyProtection="1">
      <alignment horizontal="right" vertical="center"/>
      <protection locked="0"/>
    </xf>
    <xf numFmtId="176" fontId="5" fillId="0" borderId="12" xfId="1" applyNumberFormat="1" applyFont="1" applyBorder="1" applyAlignment="1">
      <alignment horizontal="right" vertical="center"/>
    </xf>
    <xf numFmtId="0" fontId="6" fillId="0" borderId="10" xfId="2" applyFont="1" applyBorder="1" applyAlignment="1" applyProtection="1">
      <alignment horizontal="distributed" vertical="center"/>
      <protection locked="0"/>
    </xf>
    <xf numFmtId="0" fontId="6" fillId="0" borderId="13" xfId="2" applyFont="1" applyBorder="1" applyAlignment="1" applyProtection="1">
      <alignment horizontal="distributed" vertical="center"/>
      <protection locked="0"/>
    </xf>
    <xf numFmtId="176" fontId="8" fillId="0" borderId="8" xfId="2" applyNumberFormat="1" applyFont="1" applyBorder="1" applyAlignment="1" applyProtection="1">
      <alignment horizontal="right" vertical="center"/>
      <protection locked="0"/>
    </xf>
    <xf numFmtId="176" fontId="5" fillId="0" borderId="16" xfId="2" applyNumberFormat="1" applyFont="1" applyBorder="1" applyAlignment="1" applyProtection="1">
      <alignment horizontal="right" vertical="center"/>
      <protection locked="0"/>
    </xf>
    <xf numFmtId="176" fontId="5" fillId="0" borderId="8" xfId="2" applyNumberFormat="1" applyFont="1" applyBorder="1" applyAlignment="1" applyProtection="1">
      <alignment horizontal="right" vertical="center" shrinkToFit="1"/>
      <protection locked="0"/>
    </xf>
    <xf numFmtId="0" fontId="9" fillId="0" borderId="11" xfId="2" applyFont="1" applyBorder="1" applyAlignment="1" applyProtection="1">
      <alignment horizontal="distributed" vertical="center"/>
      <protection locked="0"/>
    </xf>
    <xf numFmtId="176" fontId="10" fillId="0" borderId="11" xfId="1" applyNumberFormat="1" applyFont="1" applyBorder="1" applyAlignment="1" applyProtection="1">
      <alignment horizontal="right" vertical="center"/>
    </xf>
    <xf numFmtId="176" fontId="10" fillId="0" borderId="11" xfId="1" applyNumberFormat="1" applyFont="1" applyBorder="1" applyAlignment="1" applyProtection="1">
      <alignment horizontal="right" vertical="center"/>
      <protection locked="0"/>
    </xf>
    <xf numFmtId="176" fontId="10" fillId="0" borderId="16" xfId="2" applyNumberFormat="1" applyFont="1" applyBorder="1" applyAlignment="1" applyProtection="1">
      <alignment horizontal="right" vertical="center"/>
      <protection locked="0"/>
    </xf>
    <xf numFmtId="0" fontId="4" fillId="0" borderId="27" xfId="2" applyFont="1" applyBorder="1" applyAlignment="1" applyProtection="1">
      <alignment horizontal="distributed" vertical="center"/>
      <protection locked="0"/>
    </xf>
    <xf numFmtId="0" fontId="4" fillId="0" borderId="24" xfId="2" applyFont="1" applyBorder="1" applyAlignment="1" applyProtection="1">
      <alignment horizontal="distributed" vertical="center"/>
      <protection locked="0"/>
    </xf>
    <xf numFmtId="176" fontId="5" fillId="0" borderId="21" xfId="2" applyNumberFormat="1" applyFont="1" applyBorder="1" applyAlignment="1" applyProtection="1">
      <alignment horizontal="right" vertical="center"/>
      <protection locked="0"/>
    </xf>
    <xf numFmtId="0" fontId="4" fillId="0" borderId="11" xfId="2" applyFont="1" applyBorder="1" applyAlignment="1" applyProtection="1">
      <alignment horizontal="distributed" vertical="center" wrapText="1"/>
      <protection locked="0"/>
    </xf>
    <xf numFmtId="0" fontId="4" fillId="0" borderId="13" xfId="2" applyFont="1" applyBorder="1" applyAlignment="1" applyProtection="1">
      <alignment horizontal="fill" vertical="center" wrapText="1"/>
      <protection locked="0"/>
    </xf>
    <xf numFmtId="177" fontId="5" fillId="0" borderId="26" xfId="2" applyNumberFormat="1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vertical="center"/>
      <protection locked="0"/>
    </xf>
    <xf numFmtId="0" fontId="4" fillId="0" borderId="13" xfId="2" applyFont="1" applyBorder="1" applyAlignment="1" applyProtection="1">
      <alignment vertical="center"/>
      <protection locked="0"/>
    </xf>
    <xf numFmtId="0" fontId="6" fillId="2" borderId="10" xfId="2" applyFont="1" applyFill="1" applyBorder="1" applyAlignment="1" applyProtection="1">
      <alignment horizontal="distributed" vertical="center"/>
      <protection locked="0"/>
    </xf>
    <xf numFmtId="0" fontId="6" fillId="2" borderId="13" xfId="2" applyFont="1" applyFill="1" applyBorder="1" applyAlignment="1" applyProtection="1">
      <alignment horizontal="distributed" vertical="center"/>
      <protection locked="0"/>
    </xf>
    <xf numFmtId="176" fontId="8" fillId="2" borderId="13" xfId="1" applyNumberFormat="1" applyFont="1" applyFill="1" applyBorder="1" applyAlignment="1" applyProtection="1">
      <alignment horizontal="right" vertical="center"/>
    </xf>
    <xf numFmtId="176" fontId="8" fillId="2" borderId="13" xfId="1" applyNumberFormat="1" applyFont="1" applyFill="1" applyBorder="1" applyAlignment="1">
      <alignment horizontal="right" vertical="center"/>
    </xf>
    <xf numFmtId="177" fontId="5" fillId="2" borderId="28" xfId="2" applyNumberFormat="1" applyFont="1" applyFill="1" applyBorder="1" applyAlignment="1" applyProtection="1">
      <alignment horizontal="center" vertical="center"/>
      <protection locked="0"/>
    </xf>
    <xf numFmtId="177" fontId="5" fillId="0" borderId="29" xfId="2" applyNumberFormat="1" applyFont="1" applyBorder="1" applyAlignment="1" applyProtection="1">
      <alignment horizontal="center" vertical="center"/>
      <protection locked="0"/>
    </xf>
    <xf numFmtId="176" fontId="5" fillId="0" borderId="13" xfId="1" applyNumberFormat="1" applyFont="1" applyBorder="1" applyAlignment="1" applyProtection="1">
      <alignment horizontal="right" vertical="center"/>
    </xf>
    <xf numFmtId="176" fontId="5" fillId="0" borderId="13" xfId="1" applyNumberFormat="1" applyFont="1" applyBorder="1" applyAlignment="1" applyProtection="1">
      <alignment horizontal="right" vertical="center"/>
      <protection locked="0"/>
    </xf>
    <xf numFmtId="177" fontId="5" fillId="0" borderId="28" xfId="2" applyNumberFormat="1" applyFont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distributed" vertical="center" wrapText="1"/>
      <protection locked="0"/>
    </xf>
    <xf numFmtId="176" fontId="8" fillId="2" borderId="12" xfId="1" applyNumberFormat="1" applyFont="1" applyFill="1" applyBorder="1" applyAlignment="1" applyProtection="1">
      <alignment horizontal="right" vertical="center"/>
    </xf>
    <xf numFmtId="176" fontId="8" fillId="2" borderId="12" xfId="1" applyNumberFormat="1" applyFont="1" applyFill="1" applyBorder="1" applyAlignment="1">
      <alignment horizontal="right" vertical="center"/>
    </xf>
    <xf numFmtId="177" fontId="5" fillId="2" borderId="26" xfId="2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176" fontId="8" fillId="0" borderId="11" xfId="1" applyNumberFormat="1" applyFont="1" applyBorder="1" applyAlignment="1" applyProtection="1">
      <alignment horizontal="right" vertical="center"/>
    </xf>
    <xf numFmtId="176" fontId="8" fillId="0" borderId="24" xfId="1" applyNumberFormat="1" applyFont="1" applyBorder="1" applyAlignment="1" applyProtection="1">
      <alignment horizontal="right" vertical="center"/>
    </xf>
    <xf numFmtId="0" fontId="4" fillId="0" borderId="0" xfId="4" applyFont="1" applyAlignment="1" applyProtection="1">
      <alignment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41" fontId="4" fillId="0" borderId="0" xfId="3" applyFont="1" applyAlignment="1" applyProtection="1">
      <alignment vertical="center"/>
      <protection locked="0"/>
    </xf>
    <xf numFmtId="176" fontId="4" fillId="0" borderId="0" xfId="3" applyNumberFormat="1" applyFont="1" applyAlignment="1" applyProtection="1">
      <alignment horizontal="right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left" vertical="center"/>
      <protection locked="0"/>
    </xf>
    <xf numFmtId="0" fontId="5" fillId="0" borderId="0" xfId="4" applyFont="1" applyAlignment="1" applyProtection="1">
      <alignment horizontal="right" vertical="center"/>
      <protection locked="0"/>
    </xf>
    <xf numFmtId="0" fontId="6" fillId="0" borderId="1" xfId="4" applyFont="1" applyBorder="1" applyAlignment="1">
      <alignment horizontal="distributed" vertical="center"/>
    </xf>
    <xf numFmtId="0" fontId="6" fillId="0" borderId="2" xfId="4" applyFont="1" applyBorder="1" applyAlignment="1">
      <alignment horizontal="distributed" vertical="center"/>
    </xf>
    <xf numFmtId="41" fontId="6" fillId="0" borderId="2" xfId="3" applyFont="1" applyBorder="1" applyAlignment="1">
      <alignment horizontal="center" vertical="center" wrapText="1"/>
    </xf>
    <xf numFmtId="41" fontId="6" fillId="0" borderId="2" xfId="3" applyFont="1" applyBorder="1" applyAlignment="1" applyProtection="1">
      <alignment horizontal="center" vertical="center" wrapText="1"/>
      <protection locked="0"/>
    </xf>
    <xf numFmtId="176" fontId="6" fillId="0" borderId="2" xfId="3" applyNumberFormat="1" applyFont="1" applyBorder="1" applyAlignment="1" applyProtection="1">
      <alignment horizontal="center" vertical="center" wrapText="1"/>
      <protection locked="0"/>
    </xf>
    <xf numFmtId="0" fontId="8" fillId="0" borderId="3" xfId="4" applyFont="1" applyBorder="1" applyAlignment="1" applyProtection="1">
      <alignment horizontal="distributed" vertical="center"/>
      <protection locked="0"/>
    </xf>
    <xf numFmtId="0" fontId="6" fillId="0" borderId="0" xfId="4" applyFont="1" applyAlignment="1" applyProtection="1">
      <alignment vertical="center"/>
      <protection locked="0"/>
    </xf>
    <xf numFmtId="176" fontId="8" fillId="0" borderId="7" xfId="3" applyNumberFormat="1" applyFont="1" applyBorder="1" applyAlignment="1" applyProtection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177" fontId="8" fillId="0" borderId="8" xfId="4" applyNumberFormat="1" applyFont="1" applyBorder="1" applyAlignment="1" applyProtection="1">
      <alignment horizontal="center" vertical="center"/>
      <protection locked="0"/>
    </xf>
    <xf numFmtId="0" fontId="6" fillId="2" borderId="9" xfId="4" applyFont="1" applyFill="1" applyBorder="1" applyAlignment="1">
      <alignment horizontal="center" vertical="center" shrinkToFit="1"/>
    </xf>
    <xf numFmtId="0" fontId="6" fillId="2" borderId="7" xfId="4" applyFont="1" applyFill="1" applyBorder="1" applyAlignment="1">
      <alignment horizontal="distributed" vertical="center"/>
    </xf>
    <xf numFmtId="176" fontId="8" fillId="2" borderId="7" xfId="3" applyNumberFormat="1" applyFont="1" applyFill="1" applyBorder="1" applyAlignment="1" applyProtection="1">
      <alignment horizontal="right" vertical="center"/>
    </xf>
    <xf numFmtId="176" fontId="8" fillId="2" borderId="7" xfId="3" applyNumberFormat="1" applyFont="1" applyFill="1" applyBorder="1" applyAlignment="1">
      <alignment horizontal="right" vertical="center"/>
    </xf>
    <xf numFmtId="177" fontId="8" fillId="2" borderId="8" xfId="4" applyNumberFormat="1" applyFont="1" applyFill="1" applyBorder="1" applyAlignment="1" applyProtection="1">
      <alignment horizontal="center" vertical="center"/>
      <protection locked="0"/>
    </xf>
    <xf numFmtId="0" fontId="4" fillId="0" borderId="10" xfId="4" applyFont="1" applyBorder="1" applyAlignment="1">
      <alignment horizontal="distributed" vertical="center"/>
    </xf>
    <xf numFmtId="0" fontId="4" fillId="0" borderId="11" xfId="4" applyFont="1" applyBorder="1" applyAlignment="1">
      <alignment horizontal="distributed" vertical="center"/>
    </xf>
    <xf numFmtId="0" fontId="4" fillId="0" borderId="7" xfId="4" applyFont="1" applyBorder="1" applyAlignment="1">
      <alignment horizontal="distributed" vertical="center"/>
    </xf>
    <xf numFmtId="176" fontId="5" fillId="0" borderId="7" xfId="3" applyNumberFormat="1" applyFont="1" applyBorder="1" applyAlignment="1" applyProtection="1">
      <alignment horizontal="right" vertical="center"/>
    </xf>
    <xf numFmtId="176" fontId="5" fillId="0" borderId="7" xfId="3" applyNumberFormat="1" applyFont="1" applyBorder="1" applyAlignment="1">
      <alignment horizontal="right" vertical="center"/>
    </xf>
    <xf numFmtId="177" fontId="5" fillId="0" borderId="8" xfId="4" applyNumberFormat="1" applyFont="1" applyBorder="1" applyAlignment="1" applyProtection="1">
      <alignment horizontal="center" vertical="center"/>
      <protection locked="0"/>
    </xf>
    <xf numFmtId="0" fontId="4" fillId="0" borderId="12" xfId="4" applyFont="1" applyBorder="1" applyAlignment="1">
      <alignment horizontal="distributed" vertical="center"/>
    </xf>
    <xf numFmtId="176" fontId="5" fillId="0" borderId="7" xfId="3" applyNumberFormat="1" applyFont="1" applyBorder="1" applyAlignment="1" applyProtection="1">
      <alignment horizontal="right" vertical="center"/>
      <protection locked="0"/>
    </xf>
    <xf numFmtId="0" fontId="6" fillId="2" borderId="9" xfId="4" applyFont="1" applyFill="1" applyBorder="1" applyAlignment="1">
      <alignment horizontal="distributed" vertical="center"/>
    </xf>
    <xf numFmtId="177" fontId="5" fillId="2" borderId="8" xfId="4" applyNumberFormat="1" applyFont="1" applyFill="1" applyBorder="1" applyAlignment="1" applyProtection="1">
      <alignment horizontal="center" vertical="center"/>
      <protection locked="0"/>
    </xf>
    <xf numFmtId="0" fontId="4" fillId="0" borderId="13" xfId="4" applyFont="1" applyBorder="1" applyAlignment="1">
      <alignment horizontal="distributed" vertical="center"/>
    </xf>
    <xf numFmtId="0" fontId="4" fillId="0" borderId="14" xfId="4" applyFont="1" applyBorder="1" applyAlignment="1">
      <alignment horizontal="distributed" vertical="center"/>
    </xf>
    <xf numFmtId="0" fontId="4" fillId="0" borderId="15" xfId="4" applyFont="1" applyBorder="1" applyAlignment="1">
      <alignment horizontal="distributed" vertical="center" wrapText="1"/>
    </xf>
    <xf numFmtId="176" fontId="5" fillId="0" borderId="11" xfId="3" applyNumberFormat="1" applyFont="1" applyBorder="1" applyAlignment="1" applyProtection="1">
      <alignment horizontal="right" vertical="center"/>
    </xf>
    <xf numFmtId="176" fontId="5" fillId="0" borderId="11" xfId="3" applyNumberFormat="1" applyFont="1" applyBorder="1" applyAlignment="1">
      <alignment horizontal="right" vertical="center"/>
    </xf>
    <xf numFmtId="177" fontId="5" fillId="0" borderId="16" xfId="4" applyNumberFormat="1" applyFont="1" applyBorder="1" applyAlignment="1" applyProtection="1">
      <alignment horizontal="center" vertical="center"/>
      <protection locked="0"/>
    </xf>
    <xf numFmtId="0" fontId="6" fillId="2" borderId="12" xfId="4" applyFont="1" applyFill="1" applyBorder="1" applyAlignment="1">
      <alignment horizontal="distributed" vertical="center"/>
    </xf>
    <xf numFmtId="0" fontId="6" fillId="2" borderId="15" xfId="4" applyFont="1" applyFill="1" applyBorder="1" applyAlignment="1">
      <alignment horizontal="distributed" vertical="center" wrapText="1"/>
    </xf>
    <xf numFmtId="176" fontId="8" fillId="2" borderId="11" xfId="3" applyNumberFormat="1" applyFont="1" applyFill="1" applyBorder="1" applyAlignment="1" applyProtection="1">
      <alignment horizontal="right" vertical="center"/>
    </xf>
    <xf numFmtId="176" fontId="8" fillId="2" borderId="11" xfId="3" applyNumberFormat="1" applyFont="1" applyFill="1" applyBorder="1" applyAlignment="1">
      <alignment horizontal="right" vertical="center"/>
    </xf>
    <xf numFmtId="177" fontId="8" fillId="2" borderId="16" xfId="4" applyNumberFormat="1" applyFont="1" applyFill="1" applyBorder="1" applyAlignment="1" applyProtection="1">
      <alignment horizontal="center" vertical="center"/>
      <protection locked="0"/>
    </xf>
    <xf numFmtId="176" fontId="5" fillId="0" borderId="11" xfId="3" applyNumberFormat="1" applyFont="1" applyBorder="1" applyAlignment="1" applyProtection="1">
      <alignment horizontal="right" vertical="center"/>
      <protection locked="0"/>
    </xf>
    <xf numFmtId="0" fontId="6" fillId="2" borderId="17" xfId="4" applyFont="1" applyFill="1" applyBorder="1" applyAlignment="1">
      <alignment horizontal="distributed" vertical="center"/>
    </xf>
    <xf numFmtId="0" fontId="4" fillId="0" borderId="7" xfId="4" applyFont="1" applyBorder="1" applyAlignment="1">
      <alignment horizontal="distributed" vertical="center" wrapText="1"/>
    </xf>
    <xf numFmtId="0" fontId="4" fillId="0" borderId="18" xfId="4" applyFont="1" applyBorder="1" applyAlignment="1">
      <alignment horizontal="distributed" vertical="center"/>
    </xf>
    <xf numFmtId="0" fontId="4" fillId="0" borderId="19" xfId="4" applyFont="1" applyBorder="1" applyAlignment="1">
      <alignment horizontal="distributed" vertical="center"/>
    </xf>
    <xf numFmtId="0" fontId="4" fillId="0" borderId="20" xfId="4" applyFont="1" applyBorder="1" applyAlignment="1">
      <alignment horizontal="distributed" vertical="center" wrapText="1"/>
    </xf>
    <xf numFmtId="176" fontId="5" fillId="0" borderId="24" xfId="3" applyNumberFormat="1" applyFont="1" applyBorder="1" applyAlignment="1" applyProtection="1">
      <alignment horizontal="right" vertical="center"/>
    </xf>
    <xf numFmtId="176" fontId="5" fillId="0" borderId="24" xfId="3" applyNumberFormat="1" applyFont="1" applyBorder="1" applyAlignment="1" applyProtection="1">
      <alignment horizontal="right" vertical="center"/>
      <protection locked="0"/>
    </xf>
    <xf numFmtId="176" fontId="5" fillId="0" borderId="19" xfId="3" applyNumberFormat="1" applyFont="1" applyBorder="1" applyAlignment="1" applyProtection="1">
      <alignment horizontal="right" vertical="center"/>
    </xf>
    <xf numFmtId="177" fontId="5" fillId="0" borderId="21" xfId="4" applyNumberFormat="1" applyFont="1" applyBorder="1" applyAlignment="1" applyProtection="1">
      <alignment horizontal="center" vertical="center"/>
      <protection locked="0"/>
    </xf>
    <xf numFmtId="0" fontId="6" fillId="0" borderId="0" xfId="4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176" fontId="4" fillId="0" borderId="0" xfId="3" applyNumberFormat="1" applyFont="1" applyAlignment="1" applyProtection="1">
      <alignment horizontal="right" vertical="center"/>
    </xf>
    <xf numFmtId="41" fontId="6" fillId="0" borderId="2" xfId="3" applyFont="1" applyBorder="1" applyAlignment="1" applyProtection="1">
      <alignment horizontal="center" vertical="center" wrapText="1"/>
    </xf>
    <xf numFmtId="176" fontId="6" fillId="0" borderId="2" xfId="3" applyNumberFormat="1" applyFont="1" applyBorder="1" applyAlignment="1" applyProtection="1">
      <alignment horizontal="center" vertical="center" wrapText="1"/>
    </xf>
    <xf numFmtId="0" fontId="4" fillId="0" borderId="6" xfId="4" applyFont="1" applyBorder="1" applyAlignment="1">
      <alignment horizontal="distributed" vertical="center" wrapText="1"/>
    </xf>
    <xf numFmtId="0" fontId="4" fillId="0" borderId="22" xfId="4" applyFont="1" applyBorder="1" applyAlignment="1">
      <alignment horizontal="distributed" vertical="center"/>
    </xf>
    <xf numFmtId="0" fontId="4" fillId="0" borderId="15" xfId="4" applyFont="1" applyBorder="1" applyAlignment="1">
      <alignment horizontal="distributed" vertical="center" shrinkToFit="1"/>
    </xf>
    <xf numFmtId="0" fontId="4" fillId="0" borderId="23" xfId="4" applyFont="1" applyBorder="1" applyAlignment="1">
      <alignment horizontal="distributed" vertical="center" wrapText="1"/>
    </xf>
    <xf numFmtId="0" fontId="4" fillId="0" borderId="0" xfId="4" applyFont="1" applyAlignment="1">
      <alignment horizontal="distributed" vertical="center"/>
    </xf>
    <xf numFmtId="0" fontId="4" fillId="0" borderId="0" xfId="4" applyFont="1" applyAlignment="1">
      <alignment horizontal="distributed" vertical="center" wrapText="1"/>
    </xf>
    <xf numFmtId="176" fontId="5" fillId="0" borderId="0" xfId="3" applyNumberFormat="1" applyFont="1" applyAlignment="1" applyProtection="1">
      <alignment horizontal="right" vertical="center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8" fillId="0" borderId="0" xfId="3" applyNumberFormat="1" applyFont="1" applyAlignment="1" applyProtection="1">
      <alignment horizontal="right" vertical="center"/>
    </xf>
    <xf numFmtId="177" fontId="5" fillId="0" borderId="0" xfId="4" applyNumberFormat="1" applyFont="1" applyAlignment="1" applyProtection="1">
      <alignment horizontal="center" vertical="center"/>
      <protection locked="0"/>
    </xf>
    <xf numFmtId="0" fontId="4" fillId="0" borderId="12" xfId="4" applyFont="1" applyBorder="1" applyAlignment="1">
      <alignment horizontal="distributed" vertical="center" wrapText="1"/>
    </xf>
    <xf numFmtId="176" fontId="5" fillId="0" borderId="12" xfId="3" applyNumberFormat="1" applyFont="1" applyBorder="1" applyAlignment="1" applyProtection="1">
      <alignment horizontal="right" vertical="center"/>
    </xf>
    <xf numFmtId="176" fontId="5" fillId="0" borderId="12" xfId="3" applyNumberFormat="1" applyFont="1" applyBorder="1" applyAlignment="1" applyProtection="1">
      <alignment horizontal="right" vertical="center"/>
      <protection locked="0"/>
    </xf>
    <xf numFmtId="0" fontId="4" fillId="0" borderId="12" xfId="4" applyFont="1" applyBorder="1" applyAlignment="1">
      <alignment horizontal="distributed" vertical="center" wrapText="1" shrinkToFit="1"/>
    </xf>
    <xf numFmtId="176" fontId="5" fillId="0" borderId="13" xfId="3" applyNumberFormat="1" applyFont="1" applyBorder="1" applyAlignment="1" applyProtection="1">
      <alignment horizontal="right" vertical="center"/>
    </xf>
    <xf numFmtId="176" fontId="5" fillId="0" borderId="13" xfId="3" applyNumberFormat="1" applyFont="1" applyBorder="1" applyAlignment="1" applyProtection="1">
      <alignment horizontal="right" vertical="center"/>
      <protection locked="0"/>
    </xf>
    <xf numFmtId="176" fontId="5" fillId="0" borderId="8" xfId="4" applyNumberFormat="1" applyFont="1" applyBorder="1" applyAlignment="1" applyProtection="1">
      <alignment horizontal="right" vertical="center"/>
      <protection locked="0"/>
    </xf>
    <xf numFmtId="0" fontId="4" fillId="0" borderId="6" xfId="4" applyFont="1" applyBorder="1" applyAlignment="1">
      <alignment horizontal="distributed" vertical="center"/>
    </xf>
    <xf numFmtId="0" fontId="4" fillId="0" borderId="25" xfId="4" applyFont="1" applyBorder="1" applyAlignment="1">
      <alignment horizontal="distributed" vertical="center"/>
    </xf>
    <xf numFmtId="176" fontId="5" fillId="0" borderId="26" xfId="4" applyNumberFormat="1" applyFont="1" applyBorder="1" applyAlignment="1" applyProtection="1">
      <alignment horizontal="right" vertical="center"/>
      <protection locked="0"/>
    </xf>
    <xf numFmtId="0" fontId="6" fillId="2" borderId="11" xfId="4" applyFont="1" applyFill="1" applyBorder="1" applyAlignment="1">
      <alignment horizontal="distributed" vertical="center"/>
    </xf>
    <xf numFmtId="176" fontId="5" fillId="2" borderId="8" xfId="4" applyNumberFormat="1" applyFont="1" applyFill="1" applyBorder="1" applyAlignment="1" applyProtection="1">
      <alignment horizontal="right" vertical="center"/>
      <protection locked="0"/>
    </xf>
    <xf numFmtId="176" fontId="5" fillId="0" borderId="12" xfId="3" applyNumberFormat="1" applyFont="1" applyBorder="1" applyAlignment="1">
      <alignment horizontal="right" vertical="center"/>
    </xf>
    <xf numFmtId="0" fontId="6" fillId="0" borderId="10" xfId="4" applyFont="1" applyBorder="1" applyAlignment="1">
      <alignment horizontal="distributed" vertical="center"/>
    </xf>
    <xf numFmtId="0" fontId="6" fillId="0" borderId="13" xfId="4" applyFont="1" applyBorder="1" applyAlignment="1">
      <alignment horizontal="distributed" vertical="center"/>
    </xf>
    <xf numFmtId="176" fontId="8" fillId="0" borderId="8" xfId="4" applyNumberFormat="1" applyFont="1" applyBorder="1" applyAlignment="1" applyProtection="1">
      <alignment horizontal="right" vertical="center"/>
      <protection locked="0"/>
    </xf>
    <xf numFmtId="176" fontId="5" fillId="0" borderId="16" xfId="4" applyNumberFormat="1" applyFont="1" applyBorder="1" applyAlignment="1" applyProtection="1">
      <alignment horizontal="right" vertical="center"/>
      <protection locked="0"/>
    </xf>
    <xf numFmtId="176" fontId="5" fillId="0" borderId="8" xfId="4" applyNumberFormat="1" applyFont="1" applyBorder="1" applyAlignment="1" applyProtection="1">
      <alignment horizontal="right" vertical="center" shrinkToFit="1"/>
      <protection locked="0"/>
    </xf>
    <xf numFmtId="0" fontId="9" fillId="0" borderId="11" xfId="4" applyFont="1" applyBorder="1" applyAlignment="1">
      <alignment horizontal="distributed" vertical="center"/>
    </xf>
    <xf numFmtId="176" fontId="10" fillId="0" borderId="11" xfId="3" applyNumberFormat="1" applyFont="1" applyBorder="1" applyAlignment="1" applyProtection="1">
      <alignment horizontal="right" vertical="center"/>
    </xf>
    <xf numFmtId="176" fontId="10" fillId="0" borderId="16" xfId="4" applyNumberFormat="1" applyFont="1" applyBorder="1" applyAlignment="1" applyProtection="1">
      <alignment horizontal="right" vertical="center"/>
      <protection locked="0"/>
    </xf>
    <xf numFmtId="0" fontId="4" fillId="0" borderId="27" xfId="4" applyFont="1" applyBorder="1" applyAlignment="1">
      <alignment horizontal="distributed" vertical="center"/>
    </xf>
    <xf numFmtId="0" fontId="4" fillId="0" borderId="24" xfId="4" applyFont="1" applyBorder="1" applyAlignment="1">
      <alignment horizontal="distributed" vertical="center"/>
    </xf>
    <xf numFmtId="176" fontId="5" fillId="0" borderId="21" xfId="4" applyNumberFormat="1" applyFont="1" applyBorder="1" applyAlignment="1" applyProtection="1">
      <alignment horizontal="right" vertical="center"/>
      <protection locked="0"/>
    </xf>
    <xf numFmtId="0" fontId="4" fillId="0" borderId="11" xfId="4" applyFont="1" applyBorder="1" applyAlignment="1">
      <alignment horizontal="distributed" vertical="center" wrapText="1"/>
    </xf>
    <xf numFmtId="0" fontId="4" fillId="0" borderId="13" xfId="4" applyFont="1" applyBorder="1" applyAlignment="1">
      <alignment horizontal="fill" vertical="center" wrapText="1"/>
    </xf>
    <xf numFmtId="177" fontId="5" fillId="0" borderId="26" xfId="4" applyNumberFormat="1" applyFont="1" applyBorder="1" applyAlignment="1" applyProtection="1">
      <alignment horizontal="center" vertical="center"/>
      <protection locked="0"/>
    </xf>
    <xf numFmtId="0" fontId="4" fillId="0" borderId="10" xfId="4" applyFont="1" applyBorder="1" applyAlignment="1">
      <alignment vertical="center"/>
    </xf>
    <xf numFmtId="0" fontId="4" fillId="0" borderId="13" xfId="4" applyFont="1" applyBorder="1" applyAlignment="1">
      <alignment vertical="center"/>
    </xf>
    <xf numFmtId="0" fontId="6" fillId="0" borderId="10" xfId="4" applyFont="1" applyBorder="1" applyAlignment="1">
      <alignment vertical="center"/>
    </xf>
    <xf numFmtId="0" fontId="12" fillId="0" borderId="11" xfId="4" applyFont="1" applyBorder="1" applyAlignment="1">
      <alignment horizontal="distributed" vertical="center" wrapText="1"/>
    </xf>
    <xf numFmtId="0" fontId="4" fillId="0" borderId="25" xfId="4" applyFont="1" applyBorder="1" applyAlignment="1">
      <alignment horizontal="center" vertical="center" shrinkToFit="1"/>
    </xf>
    <xf numFmtId="0" fontId="4" fillId="0" borderId="7" xfId="4" applyFont="1" applyBorder="1" applyAlignment="1">
      <alignment horizontal="distributed" vertical="distributed" shrinkToFit="1"/>
    </xf>
    <xf numFmtId="0" fontId="4" fillId="0" borderId="7" xfId="4" applyFont="1" applyBorder="1" applyAlignment="1">
      <alignment horizontal="center" vertical="center" shrinkToFit="1"/>
    </xf>
    <xf numFmtId="0" fontId="4" fillId="0" borderId="7" xfId="4" applyFont="1" applyBorder="1" applyAlignment="1">
      <alignment horizontal="distributed" vertical="center" shrinkToFit="1"/>
    </xf>
    <xf numFmtId="0" fontId="4" fillId="0" borderId="11" xfId="4" applyFont="1" applyBorder="1" applyAlignment="1">
      <alignment horizontal="distributed" vertical="center" shrinkToFit="1"/>
    </xf>
    <xf numFmtId="0" fontId="12" fillId="0" borderId="13" xfId="4" applyFont="1" applyBorder="1" applyAlignment="1">
      <alignment vertical="center"/>
    </xf>
    <xf numFmtId="0" fontId="6" fillId="0" borderId="14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6" fillId="0" borderId="18" xfId="4" applyFont="1" applyBorder="1" applyAlignment="1">
      <alignment vertical="center"/>
    </xf>
    <xf numFmtId="0" fontId="12" fillId="0" borderId="19" xfId="4" applyFont="1" applyBorder="1" applyAlignment="1">
      <alignment vertical="center"/>
    </xf>
    <xf numFmtId="0" fontId="4" fillId="0" borderId="24" xfId="4" applyFont="1" applyBorder="1" applyAlignment="1">
      <alignment horizontal="distributed" vertical="center" shrinkToFit="1"/>
    </xf>
    <xf numFmtId="0" fontId="4" fillId="0" borderId="12" xfId="4" applyFont="1" applyBorder="1" applyAlignment="1">
      <alignment horizontal="distributed" vertical="center" shrinkToFit="1"/>
    </xf>
    <xf numFmtId="0" fontId="6" fillId="0" borderId="14" xfId="4" applyFont="1" applyBorder="1" applyAlignment="1">
      <alignment horizontal="distributed" vertical="center"/>
    </xf>
    <xf numFmtId="0" fontId="12" fillId="0" borderId="25" xfId="4" applyFont="1" applyBorder="1" applyAlignment="1">
      <alignment vertical="center"/>
    </xf>
    <xf numFmtId="41" fontId="5" fillId="0" borderId="7" xfId="4" applyNumberFormat="1" applyFont="1" applyBorder="1" applyAlignment="1">
      <alignment vertical="center"/>
    </xf>
    <xf numFmtId="0" fontId="6" fillId="2" borderId="10" xfId="4" applyFont="1" applyFill="1" applyBorder="1" applyAlignment="1">
      <alignment horizontal="distributed" vertical="center"/>
    </xf>
    <xf numFmtId="0" fontId="6" fillId="2" borderId="13" xfId="4" applyFont="1" applyFill="1" applyBorder="1" applyAlignment="1">
      <alignment horizontal="distributed" vertical="center"/>
    </xf>
    <xf numFmtId="176" fontId="8" fillId="2" borderId="13" xfId="3" applyNumberFormat="1" applyFont="1" applyFill="1" applyBorder="1" applyAlignment="1" applyProtection="1">
      <alignment horizontal="right" vertical="center"/>
    </xf>
    <xf numFmtId="176" fontId="8" fillId="2" borderId="13" xfId="3" applyNumberFormat="1" applyFont="1" applyFill="1" applyBorder="1" applyAlignment="1">
      <alignment horizontal="right" vertical="center"/>
    </xf>
    <xf numFmtId="177" fontId="5" fillId="2" borderId="28" xfId="4" applyNumberFormat="1" applyFont="1" applyFill="1" applyBorder="1" applyAlignment="1" applyProtection="1">
      <alignment horizontal="center" vertical="center"/>
      <protection locked="0"/>
    </xf>
    <xf numFmtId="177" fontId="5" fillId="0" borderId="28" xfId="4" applyNumberFormat="1" applyFont="1" applyBorder="1" applyAlignment="1" applyProtection="1">
      <alignment horizontal="center" vertical="center"/>
      <protection locked="0"/>
    </xf>
    <xf numFmtId="0" fontId="6" fillId="2" borderId="10" xfId="4" applyFont="1" applyFill="1" applyBorder="1" applyAlignment="1">
      <alignment horizontal="distributed" vertical="center" wrapText="1"/>
    </xf>
    <xf numFmtId="176" fontId="8" fillId="2" borderId="12" xfId="3" applyNumberFormat="1" applyFont="1" applyFill="1" applyBorder="1" applyAlignment="1" applyProtection="1">
      <alignment horizontal="right" vertical="center"/>
    </xf>
    <xf numFmtId="176" fontId="8" fillId="2" borderId="12" xfId="3" applyNumberFormat="1" applyFont="1" applyFill="1" applyBorder="1" applyAlignment="1">
      <alignment horizontal="right" vertical="center"/>
    </xf>
    <xf numFmtId="177" fontId="5" fillId="2" borderId="26" xfId="4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vertical="center"/>
      <protection locked="0"/>
    </xf>
    <xf numFmtId="176" fontId="2" fillId="0" borderId="0" xfId="1" applyNumberFormat="1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6" fillId="0" borderId="1" xfId="2" applyFont="1" applyBorder="1" applyAlignment="1">
      <alignment horizontal="distributed" vertical="center"/>
    </xf>
    <xf numFmtId="0" fontId="6" fillId="0" borderId="2" xfId="2" applyFont="1" applyBorder="1" applyAlignment="1">
      <alignment horizontal="distributed" vertical="center"/>
    </xf>
    <xf numFmtId="176" fontId="13" fillId="0" borderId="2" xfId="1" applyNumberFormat="1" applyFont="1" applyBorder="1" applyAlignment="1" applyProtection="1">
      <alignment horizontal="center" vertical="center" wrapText="1"/>
      <protection locked="0"/>
    </xf>
    <xf numFmtId="0" fontId="6" fillId="0" borderId="3" xfId="2" applyFont="1" applyBorder="1" applyAlignment="1" applyProtection="1">
      <alignment horizontal="distributed" vertical="center"/>
      <protection locked="0"/>
    </xf>
    <xf numFmtId="176" fontId="8" fillId="0" borderId="12" xfId="1" applyNumberFormat="1" applyFont="1" applyBorder="1" applyAlignment="1" applyProtection="1">
      <alignment horizontal="right" vertical="center"/>
    </xf>
    <xf numFmtId="176" fontId="8" fillId="0" borderId="12" xfId="1" applyNumberFormat="1" applyFont="1" applyBorder="1" applyAlignment="1" applyProtection="1">
      <alignment horizontal="right" vertical="center"/>
      <protection locked="0"/>
    </xf>
    <xf numFmtId="0" fontId="4" fillId="0" borderId="26" xfId="2" applyFont="1" applyBorder="1" applyAlignment="1" applyProtection="1">
      <alignment vertical="center"/>
      <protection locked="0"/>
    </xf>
    <xf numFmtId="176" fontId="8" fillId="3" borderId="7" xfId="1" applyNumberFormat="1" applyFont="1" applyFill="1" applyBorder="1" applyAlignment="1" applyProtection="1">
      <alignment horizontal="right" vertical="center"/>
    </xf>
    <xf numFmtId="176" fontId="8" fillId="3" borderId="7" xfId="1" applyNumberFormat="1" applyFont="1" applyFill="1" applyBorder="1" applyAlignment="1" applyProtection="1">
      <alignment horizontal="right" vertical="center"/>
      <protection locked="0"/>
    </xf>
    <xf numFmtId="0" fontId="4" fillId="3" borderId="8" xfId="2" applyFont="1" applyFill="1" applyBorder="1" applyAlignment="1" applyProtection="1">
      <alignment vertical="center"/>
      <protection locked="0"/>
    </xf>
    <xf numFmtId="0" fontId="6" fillId="2" borderId="9" xfId="2" applyFont="1" applyFill="1" applyBorder="1" applyAlignment="1">
      <alignment horizontal="distributed" vertical="center"/>
    </xf>
    <xf numFmtId="0" fontId="4" fillId="2" borderId="7" xfId="2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vertical="center"/>
      <protection locked="0"/>
    </xf>
    <xf numFmtId="0" fontId="6" fillId="0" borderId="10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 shrinkToFit="1"/>
    </xf>
    <xf numFmtId="0" fontId="6" fillId="0" borderId="7" xfId="2" applyFont="1" applyBorder="1" applyAlignment="1">
      <alignment horizontal="distributed" vertical="center"/>
    </xf>
    <xf numFmtId="0" fontId="6" fillId="0" borderId="8" xfId="2" applyFont="1" applyBorder="1" applyAlignment="1" applyProtection="1">
      <alignment vertical="center"/>
      <protection locked="0"/>
    </xf>
    <xf numFmtId="0" fontId="6" fillId="0" borderId="12" xfId="2" applyFont="1" applyBorder="1" applyAlignment="1">
      <alignment horizontal="distributed" vertical="center"/>
    </xf>
    <xf numFmtId="0" fontId="4" fillId="0" borderId="6" xfId="2" applyFont="1" applyBorder="1" applyAlignment="1">
      <alignment horizontal="distributed" vertical="center" shrinkToFit="1"/>
    </xf>
    <xf numFmtId="0" fontId="6" fillId="2" borderId="7" xfId="2" applyFont="1" applyFill="1" applyBorder="1" applyAlignment="1">
      <alignment horizontal="distributed" vertical="center"/>
    </xf>
    <xf numFmtId="176" fontId="8" fillId="2" borderId="7" xfId="1" applyNumberFormat="1" applyFont="1" applyFill="1" applyBorder="1" applyAlignment="1" applyProtection="1">
      <alignment horizontal="right" vertical="center"/>
      <protection locked="0"/>
    </xf>
    <xf numFmtId="0" fontId="6" fillId="2" borderId="8" xfId="2" applyFont="1" applyFill="1" applyBorder="1" applyAlignment="1" applyProtection="1">
      <alignment vertical="center"/>
      <protection locked="0"/>
    </xf>
    <xf numFmtId="0" fontId="6" fillId="0" borderId="1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4" fillId="0" borderId="8" xfId="2" applyFont="1" applyBorder="1" applyAlignment="1" applyProtection="1">
      <alignment vertical="center"/>
      <protection locked="0"/>
    </xf>
    <xf numFmtId="0" fontId="6" fillId="0" borderId="13" xfId="2" applyFont="1" applyBorder="1" applyAlignment="1">
      <alignment horizontal="center" vertical="center"/>
    </xf>
    <xf numFmtId="176" fontId="5" fillId="0" borderId="7" xfId="1" applyNumberFormat="1" applyFont="1" applyBorder="1" applyAlignment="1" applyProtection="1">
      <alignment horizontal="right" vertical="center" shrinkToFit="1"/>
    </xf>
    <xf numFmtId="0" fontId="6" fillId="0" borderId="12" xfId="2" applyFont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distributed" vertical="center" shrinkToFit="1"/>
    </xf>
    <xf numFmtId="0" fontId="4" fillId="0" borderId="11" xfId="2" applyFont="1" applyBorder="1" applyAlignment="1">
      <alignment horizontal="distributed" vertical="center"/>
    </xf>
    <xf numFmtId="0" fontId="4" fillId="0" borderId="10" xfId="2" applyFont="1" applyBorder="1" applyAlignment="1">
      <alignment horizontal="distributed" vertical="center"/>
    </xf>
    <xf numFmtId="0" fontId="4" fillId="0" borderId="7" xfId="2" applyFont="1" applyBorder="1" applyAlignment="1">
      <alignment horizontal="distributed" vertical="center" wrapText="1"/>
    </xf>
    <xf numFmtId="0" fontId="4" fillId="0" borderId="13" xfId="2" applyFont="1" applyBorder="1" applyAlignment="1">
      <alignment horizontal="distributed" vertical="center"/>
    </xf>
    <xf numFmtId="0" fontId="6" fillId="2" borderId="11" xfId="2" applyFont="1" applyFill="1" applyBorder="1" applyAlignment="1">
      <alignment horizontal="distributed" vertical="center"/>
    </xf>
    <xf numFmtId="0" fontId="6" fillId="2" borderId="11" xfId="2" applyFont="1" applyFill="1" applyBorder="1" applyAlignment="1">
      <alignment horizontal="distributed" vertical="center" wrapText="1"/>
    </xf>
    <xf numFmtId="176" fontId="8" fillId="2" borderId="11" xfId="1" applyNumberFormat="1" applyFont="1" applyFill="1" applyBorder="1" applyAlignment="1" applyProtection="1">
      <alignment horizontal="right" vertical="center"/>
      <protection locked="0"/>
    </xf>
    <xf numFmtId="0" fontId="6" fillId="2" borderId="16" xfId="2" applyFont="1" applyFill="1" applyBorder="1" applyAlignment="1" applyProtection="1">
      <alignment vertical="center"/>
      <protection locked="0"/>
    </xf>
    <xf numFmtId="0" fontId="4" fillId="0" borderId="11" xfId="2" applyFont="1" applyBorder="1" applyAlignment="1">
      <alignment horizontal="distributed" vertical="center" wrapText="1"/>
    </xf>
    <xf numFmtId="0" fontId="4" fillId="0" borderId="16" xfId="2" applyFont="1" applyBorder="1" applyAlignment="1" applyProtection="1">
      <alignment vertical="center"/>
      <protection locked="0"/>
    </xf>
    <xf numFmtId="0" fontId="4" fillId="0" borderId="27" xfId="2" applyFont="1" applyBorder="1" applyAlignment="1">
      <alignment horizontal="distributed" vertical="center"/>
    </xf>
    <xf numFmtId="0" fontId="4" fillId="0" borderId="19" xfId="2" applyFont="1" applyBorder="1" applyAlignment="1">
      <alignment horizontal="distributed" vertical="center"/>
    </xf>
    <xf numFmtId="0" fontId="4" fillId="0" borderId="24" xfId="2" applyFont="1" applyBorder="1" applyAlignment="1">
      <alignment horizontal="distributed" vertical="center" wrapText="1"/>
    </xf>
    <xf numFmtId="0" fontId="4" fillId="0" borderId="21" xfId="2" applyFont="1" applyBorder="1" applyAlignment="1" applyProtection="1">
      <alignment vertical="center"/>
      <protection locked="0"/>
    </xf>
    <xf numFmtId="0" fontId="6" fillId="0" borderId="0" xfId="2" applyFont="1" applyAlignment="1">
      <alignment horizontal="left" vertical="center"/>
    </xf>
    <xf numFmtId="176" fontId="13" fillId="0" borderId="2" xfId="1" applyNumberFormat="1" applyFont="1" applyBorder="1" applyAlignment="1" applyProtection="1">
      <alignment horizontal="center" vertical="center" wrapText="1"/>
    </xf>
    <xf numFmtId="0" fontId="4" fillId="2" borderId="6" xfId="2" applyFont="1" applyFill="1" applyBorder="1" applyAlignment="1">
      <alignment horizontal="distributed" vertical="center"/>
    </xf>
    <xf numFmtId="0" fontId="4" fillId="2" borderId="32" xfId="2" applyFont="1" applyFill="1" applyBorder="1" applyAlignment="1">
      <alignment horizontal="distributed" vertical="center"/>
    </xf>
    <xf numFmtId="0" fontId="4" fillId="2" borderId="8" xfId="2" applyFont="1" applyFill="1" applyBorder="1" applyAlignment="1" applyProtection="1">
      <alignment vertical="center"/>
      <protection locked="0"/>
    </xf>
    <xf numFmtId="0" fontId="4" fillId="0" borderId="33" xfId="2" applyFont="1" applyBorder="1" applyAlignment="1">
      <alignment horizontal="distributed" vertical="center"/>
    </xf>
    <xf numFmtId="0" fontId="4" fillId="0" borderId="34" xfId="2" applyFont="1" applyBorder="1" applyAlignment="1">
      <alignment horizontal="distributed" vertical="center"/>
    </xf>
    <xf numFmtId="0" fontId="4" fillId="0" borderId="22" xfId="2" applyFont="1" applyBorder="1" applyAlignment="1">
      <alignment horizontal="distributed" vertical="center"/>
    </xf>
    <xf numFmtId="0" fontId="4" fillId="0" borderId="12" xfId="2" applyFont="1" applyBorder="1" applyAlignment="1">
      <alignment horizontal="distributed" vertical="center"/>
    </xf>
    <xf numFmtId="0" fontId="6" fillId="2" borderId="10" xfId="2" applyFont="1" applyFill="1" applyBorder="1" applyAlignment="1">
      <alignment horizontal="distributed" vertical="center"/>
    </xf>
    <xf numFmtId="0" fontId="6" fillId="2" borderId="12" xfId="2" applyFont="1" applyFill="1" applyBorder="1" applyAlignment="1">
      <alignment horizontal="distributed" vertical="center"/>
    </xf>
    <xf numFmtId="176" fontId="8" fillId="2" borderId="12" xfId="1" applyNumberFormat="1" applyFont="1" applyFill="1" applyBorder="1" applyAlignment="1" applyProtection="1">
      <alignment horizontal="right" vertical="center"/>
      <protection locked="0"/>
    </xf>
    <xf numFmtId="0" fontId="6" fillId="2" borderId="26" xfId="2" applyFont="1" applyFill="1" applyBorder="1" applyAlignment="1" applyProtection="1">
      <alignment vertical="center"/>
      <protection locked="0"/>
    </xf>
    <xf numFmtId="0" fontId="4" fillId="0" borderId="33" xfId="2" applyFont="1" applyBorder="1" applyAlignment="1">
      <alignment horizontal="distributed" vertical="center" shrinkToFit="1"/>
    </xf>
    <xf numFmtId="0" fontId="4" fillId="0" borderId="35" xfId="2" applyFont="1" applyBorder="1" applyAlignment="1">
      <alignment horizontal="distributed" vertical="center"/>
    </xf>
    <xf numFmtId="0" fontId="4" fillId="0" borderId="28" xfId="2" applyFont="1" applyBorder="1" applyAlignment="1" applyProtection="1">
      <alignment vertical="center"/>
      <protection locked="0"/>
    </xf>
    <xf numFmtId="0" fontId="4" fillId="0" borderId="25" xfId="2" applyFont="1" applyBorder="1" applyAlignment="1">
      <alignment horizontal="distributed" vertical="center"/>
    </xf>
    <xf numFmtId="0" fontId="4" fillId="0" borderId="32" xfId="2" applyFont="1" applyBorder="1" applyAlignment="1">
      <alignment horizontal="distributed" vertical="center" wrapText="1"/>
    </xf>
    <xf numFmtId="0" fontId="6" fillId="2" borderId="15" xfId="2" applyFont="1" applyFill="1" applyBorder="1" applyAlignment="1">
      <alignment horizontal="distributed" vertical="center"/>
    </xf>
    <xf numFmtId="0" fontId="6" fillId="2" borderId="32" xfId="2" applyFont="1" applyFill="1" applyBorder="1" applyAlignment="1">
      <alignment horizontal="distributed" vertical="center"/>
    </xf>
    <xf numFmtId="0" fontId="4" fillId="0" borderId="14" xfId="2" applyFont="1" applyBorder="1" applyAlignment="1">
      <alignment horizontal="distributed" vertical="center"/>
    </xf>
    <xf numFmtId="0" fontId="4" fillId="0" borderId="5" xfId="2" applyFont="1" applyBorder="1" applyAlignment="1">
      <alignment horizontal="distributed" vertical="center"/>
    </xf>
    <xf numFmtId="0" fontId="4" fillId="0" borderId="8" xfId="2" applyFont="1" applyBorder="1" applyAlignment="1" applyProtection="1">
      <alignment vertical="center" wrapText="1"/>
      <protection locked="0"/>
    </xf>
    <xf numFmtId="0" fontId="4" fillId="0" borderId="36" xfId="2" applyFont="1" applyBorder="1" applyAlignment="1">
      <alignment horizontal="distributed" vertical="center" wrapText="1"/>
    </xf>
    <xf numFmtId="0" fontId="12" fillId="0" borderId="36" xfId="2" applyFont="1" applyBorder="1" applyAlignment="1">
      <alignment horizontal="distributed" vertical="center" wrapText="1"/>
    </xf>
    <xf numFmtId="0" fontId="14" fillId="0" borderId="0" xfId="2" applyFont="1" applyAlignment="1" applyProtection="1">
      <alignment vertical="center"/>
      <protection locked="0"/>
    </xf>
    <xf numFmtId="0" fontId="4" fillId="0" borderId="7" xfId="2" applyFont="1" applyBorder="1" applyAlignment="1">
      <alignment horizontal="distributed" vertical="center"/>
    </xf>
    <xf numFmtId="176" fontId="8" fillId="3" borderId="12" xfId="1" applyNumberFormat="1" applyFont="1" applyFill="1" applyBorder="1" applyAlignment="1" applyProtection="1">
      <alignment horizontal="right" vertical="center"/>
    </xf>
    <xf numFmtId="176" fontId="8" fillId="3" borderId="12" xfId="1" applyNumberFormat="1" applyFont="1" applyFill="1" applyBorder="1" applyAlignment="1" applyProtection="1">
      <alignment horizontal="right" vertical="center"/>
      <protection locked="0"/>
    </xf>
    <xf numFmtId="0" fontId="4" fillId="3" borderId="26" xfId="2" applyFont="1" applyFill="1" applyBorder="1" applyAlignment="1" applyProtection="1">
      <alignment vertical="center"/>
      <protection locked="0"/>
    </xf>
    <xf numFmtId="0" fontId="6" fillId="0" borderId="6" xfId="2" applyFont="1" applyBorder="1" applyAlignment="1">
      <alignment horizontal="distributed" vertical="center"/>
    </xf>
    <xf numFmtId="0" fontId="6" fillId="2" borderId="7" xfId="2" applyFont="1" applyFill="1" applyBorder="1" applyAlignment="1">
      <alignment horizontal="center" vertical="center"/>
    </xf>
    <xf numFmtId="0" fontId="4" fillId="0" borderId="15" xfId="2" applyFont="1" applyBorder="1" applyAlignment="1">
      <alignment horizontal="distributed" vertical="center" shrinkToFit="1"/>
    </xf>
    <xf numFmtId="176" fontId="5" fillId="0" borderId="11" xfId="1" applyNumberFormat="1" applyFont="1" applyBorder="1" applyAlignment="1" applyProtection="1">
      <alignment horizontal="right" vertical="center" shrinkToFit="1"/>
    </xf>
    <xf numFmtId="0" fontId="4" fillId="0" borderId="12" xfId="2" applyFont="1" applyBorder="1" applyAlignment="1">
      <alignment horizontal="distributed" vertical="center" wrapText="1"/>
    </xf>
    <xf numFmtId="176" fontId="5" fillId="0" borderId="24" xfId="1" applyNumberFormat="1" applyFont="1" applyBorder="1" applyAlignment="1" applyProtection="1">
      <alignment horizontal="right" vertical="center" shrinkToFit="1"/>
    </xf>
    <xf numFmtId="0" fontId="6" fillId="2" borderId="37" xfId="2" applyFont="1" applyFill="1" applyBorder="1" applyAlignment="1">
      <alignment horizontal="distributed" vertical="center"/>
    </xf>
    <xf numFmtId="0" fontId="6" fillId="2" borderId="7" xfId="2" applyFont="1" applyFill="1" applyBorder="1" applyAlignment="1">
      <alignment horizontal="distributed" vertical="center" wrapText="1"/>
    </xf>
    <xf numFmtId="0" fontId="4" fillId="0" borderId="9" xfId="2" applyFont="1" applyBorder="1" applyAlignment="1">
      <alignment horizontal="distributed" vertical="center"/>
    </xf>
    <xf numFmtId="0" fontId="4" fillId="0" borderId="13" xfId="2" applyFont="1" applyBorder="1" applyAlignment="1">
      <alignment horizontal="distributed" vertical="center" wrapText="1"/>
    </xf>
    <xf numFmtId="176" fontId="5" fillId="0" borderId="12" xfId="1" applyNumberFormat="1" applyFont="1" applyBorder="1" applyAlignment="1" applyProtection="1">
      <alignment horizontal="right" vertical="center" shrinkToFit="1"/>
    </xf>
    <xf numFmtId="0" fontId="4" fillId="0" borderId="32" xfId="2" applyFont="1" applyBorder="1" applyAlignment="1">
      <alignment horizontal="distributed" vertical="center"/>
    </xf>
    <xf numFmtId="0" fontId="4" fillId="0" borderId="0" xfId="2" applyFont="1" applyAlignment="1">
      <alignment horizontal="distributed" vertical="center"/>
    </xf>
    <xf numFmtId="0" fontId="4" fillId="0" borderId="0" xfId="2" applyFont="1" applyAlignment="1" applyProtection="1">
      <alignment vertical="center" wrapText="1"/>
      <protection locked="0"/>
    </xf>
    <xf numFmtId="0" fontId="6" fillId="0" borderId="38" xfId="2" applyFont="1" applyBorder="1" applyAlignment="1">
      <alignment horizontal="left" vertical="center"/>
    </xf>
    <xf numFmtId="176" fontId="4" fillId="0" borderId="38" xfId="2" applyNumberFormat="1" applyFont="1" applyBorder="1" applyAlignment="1">
      <alignment horizontal="center" vertical="center"/>
    </xf>
    <xf numFmtId="176" fontId="4" fillId="0" borderId="38" xfId="2" applyNumberFormat="1" applyFont="1" applyBorder="1" applyAlignment="1" applyProtection="1">
      <alignment horizontal="center" vertical="center"/>
      <protection locked="0"/>
    </xf>
    <xf numFmtId="176" fontId="4" fillId="0" borderId="38" xfId="1" applyNumberFormat="1" applyFont="1" applyBorder="1" applyAlignment="1" applyProtection="1">
      <alignment horizontal="right" vertical="center"/>
    </xf>
    <xf numFmtId="0" fontId="4" fillId="0" borderId="38" xfId="2" applyFont="1" applyBorder="1" applyAlignment="1" applyProtection="1">
      <alignment horizontal="right" vertical="center"/>
      <protection locked="0"/>
    </xf>
    <xf numFmtId="176" fontId="15" fillId="3" borderId="7" xfId="1" applyNumberFormat="1" applyFont="1" applyFill="1" applyBorder="1" applyAlignment="1" applyProtection="1">
      <alignment horizontal="right" vertical="center"/>
    </xf>
    <xf numFmtId="176" fontId="15" fillId="3" borderId="7" xfId="1" applyNumberFormat="1" applyFont="1" applyFill="1" applyBorder="1" applyAlignment="1" applyProtection="1">
      <alignment horizontal="right" vertical="center"/>
      <protection locked="0"/>
    </xf>
    <xf numFmtId="176" fontId="10" fillId="0" borderId="7" xfId="1" applyNumberFormat="1" applyFont="1" applyBorder="1" applyAlignment="1" applyProtection="1">
      <alignment horizontal="right" vertical="center"/>
    </xf>
    <xf numFmtId="176" fontId="10" fillId="0" borderId="7" xfId="1" applyNumberFormat="1" applyFont="1" applyBorder="1" applyAlignment="1" applyProtection="1">
      <alignment horizontal="right" vertical="center"/>
      <protection locked="0"/>
    </xf>
    <xf numFmtId="0" fontId="4" fillId="0" borderId="7" xfId="2" applyFont="1" applyBorder="1" applyAlignment="1">
      <alignment horizontal="distributed" vertical="center" shrinkToFit="1"/>
    </xf>
    <xf numFmtId="0" fontId="4" fillId="0" borderId="7" xfId="2" applyFont="1" applyBorder="1" applyAlignment="1">
      <alignment horizontal="distributed" vertical="center" wrapText="1" shrinkToFit="1"/>
    </xf>
    <xf numFmtId="0" fontId="4" fillId="0" borderId="24" xfId="2" applyFont="1" applyBorder="1" applyAlignment="1">
      <alignment horizontal="distributed" vertical="center" shrinkToFit="1"/>
    </xf>
    <xf numFmtId="0" fontId="4" fillId="0" borderId="13" xfId="2" applyFont="1" applyBorder="1" applyAlignment="1">
      <alignment horizontal="distributed" vertical="center" shrinkToFit="1"/>
    </xf>
    <xf numFmtId="0" fontId="6" fillId="2" borderId="13" xfId="2" applyFont="1" applyFill="1" applyBorder="1" applyAlignment="1">
      <alignment horizontal="distributed" vertical="center"/>
    </xf>
    <xf numFmtId="0" fontId="6" fillId="2" borderId="9" xfId="2" applyFont="1" applyFill="1" applyBorder="1" applyAlignment="1">
      <alignment horizontal="center" vertical="center" shrinkToFit="1"/>
    </xf>
    <xf numFmtId="178" fontId="8" fillId="3" borderId="7" xfId="2" applyNumberFormat="1" applyFont="1" applyFill="1" applyBorder="1" applyAlignment="1">
      <alignment horizontal="right" vertical="center"/>
    </xf>
    <xf numFmtId="178" fontId="8" fillId="3" borderId="7" xfId="2" applyNumberFormat="1" applyFont="1" applyFill="1" applyBorder="1" applyAlignment="1" applyProtection="1">
      <alignment horizontal="right" vertical="center"/>
      <protection locked="0"/>
    </xf>
    <xf numFmtId="176" fontId="8" fillId="3" borderId="7" xfId="2" applyNumberFormat="1" applyFont="1" applyFill="1" applyBorder="1" applyAlignment="1">
      <alignment horizontal="right" vertical="center"/>
    </xf>
    <xf numFmtId="178" fontId="6" fillId="3" borderId="8" xfId="2" applyNumberFormat="1" applyFont="1" applyFill="1" applyBorder="1" applyAlignment="1" applyProtection="1">
      <alignment vertical="center"/>
      <protection locked="0"/>
    </xf>
    <xf numFmtId="0" fontId="6" fillId="0" borderId="27" xfId="2" applyFont="1" applyBorder="1" applyAlignment="1">
      <alignment horizontal="distributed" vertical="center"/>
    </xf>
    <xf numFmtId="0" fontId="4" fillId="0" borderId="29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7" xfId="2" applyFont="1" applyBorder="1" applyAlignment="1">
      <alignment horizontal="distributed" vertical="distributed" shrinkToFit="1"/>
    </xf>
    <xf numFmtId="176" fontId="4" fillId="0" borderId="36" xfId="1" applyNumberFormat="1" applyFont="1" applyBorder="1" applyAlignment="1" applyProtection="1">
      <alignment horizontal="right" vertical="center"/>
    </xf>
    <xf numFmtId="176" fontId="4" fillId="0" borderId="5" xfId="1" applyNumberFormat="1" applyFont="1" applyBorder="1" applyAlignment="1" applyProtection="1">
      <alignment horizontal="right" vertical="center"/>
    </xf>
    <xf numFmtId="0" fontId="13" fillId="2" borderId="9" xfId="2" applyFont="1" applyFill="1" applyBorder="1" applyAlignment="1">
      <alignment horizontal="distributed" vertical="center"/>
    </xf>
    <xf numFmtId="0" fontId="4" fillId="0" borderId="24" xfId="2" applyFont="1" applyBorder="1" applyAlignment="1">
      <alignment horizontal="distributed" vertical="center"/>
    </xf>
    <xf numFmtId="176" fontId="4" fillId="0" borderId="39" xfId="1" applyNumberFormat="1" applyFont="1" applyBorder="1" applyAlignment="1" applyProtection="1">
      <alignment horizontal="right" vertical="center"/>
    </xf>
    <xf numFmtId="0" fontId="12" fillId="0" borderId="9" xfId="2" applyFont="1" applyBorder="1" applyAlignment="1">
      <alignment horizontal="distributed" vertical="center"/>
    </xf>
    <xf numFmtId="0" fontId="12" fillId="0" borderId="11" xfId="2" applyFont="1" applyBorder="1" applyAlignment="1">
      <alignment horizontal="distributed" vertical="center"/>
    </xf>
    <xf numFmtId="176" fontId="4" fillId="0" borderId="11" xfId="1" applyNumberFormat="1" applyFont="1" applyBorder="1" applyAlignment="1" applyProtection="1">
      <alignment horizontal="right" vertical="center"/>
    </xf>
    <xf numFmtId="0" fontId="13" fillId="0" borderId="22" xfId="2" applyFont="1" applyBorder="1" applyAlignment="1">
      <alignment horizontal="distributed" vertical="center"/>
    </xf>
    <xf numFmtId="176" fontId="4" fillId="0" borderId="24" xfId="1" applyNumberFormat="1" applyFont="1" applyBorder="1" applyAlignment="1" applyProtection="1">
      <alignment horizontal="right" vertical="center"/>
    </xf>
    <xf numFmtId="176" fontId="8" fillId="3" borderId="7" xfId="1" applyNumberFormat="1" applyFont="1" applyFill="1" applyBorder="1" applyAlignment="1" applyProtection="1">
      <alignment horizontal="right" vertical="center" shrinkToFit="1"/>
    </xf>
    <xf numFmtId="0" fontId="4" fillId="0" borderId="20" xfId="2" applyFont="1" applyBorder="1" applyAlignment="1">
      <alignment horizontal="distributed" vertical="center"/>
    </xf>
    <xf numFmtId="0" fontId="4" fillId="0" borderId="40" xfId="2" applyFont="1" applyBorder="1" applyAlignment="1">
      <alignment horizontal="distributed" vertical="center" wrapText="1"/>
    </xf>
    <xf numFmtId="0" fontId="16" fillId="0" borderId="36" xfId="2" applyFont="1" applyBorder="1" applyAlignment="1">
      <alignment horizontal="distributed" vertical="center" wrapText="1"/>
    </xf>
    <xf numFmtId="0" fontId="6" fillId="2" borderId="25" xfId="2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distributed" shrinkToFit="1"/>
    </xf>
    <xf numFmtId="0" fontId="4" fillId="0" borderId="38" xfId="2" applyFont="1" applyBorder="1" applyAlignment="1">
      <alignment horizontal="center" vertical="center"/>
    </xf>
    <xf numFmtId="0" fontId="4" fillId="0" borderId="38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>
      <alignment horizontal="distributed" vertical="center" wrapText="1"/>
    </xf>
    <xf numFmtId="0" fontId="6" fillId="4" borderId="10" xfId="2" applyFont="1" applyFill="1" applyBorder="1" applyAlignment="1">
      <alignment horizontal="distributed" vertical="center"/>
    </xf>
    <xf numFmtId="0" fontId="4" fillId="0" borderId="21" xfId="2" applyFont="1" applyBorder="1" applyAlignment="1" applyProtection="1">
      <alignment vertical="center" wrapText="1"/>
      <protection locked="0"/>
    </xf>
    <xf numFmtId="176" fontId="5" fillId="0" borderId="7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 applyProtection="1">
      <alignment horizontal="right" vertical="center"/>
      <protection locked="0"/>
    </xf>
    <xf numFmtId="176" fontId="5" fillId="0" borderId="5" xfId="1" applyNumberFormat="1" applyFont="1" applyBorder="1" applyAlignment="1" applyProtection="1">
      <alignment horizontal="right" vertical="center"/>
    </xf>
    <xf numFmtId="0" fontId="4" fillId="0" borderId="12" xfId="0" applyFont="1" applyBorder="1" applyAlignment="1">
      <alignment horizontal="distributed" vertical="distributed" shrinkToFit="1"/>
    </xf>
    <xf numFmtId="176" fontId="5" fillId="0" borderId="7" xfId="0" applyNumberFormat="1" applyFont="1" applyBorder="1">
      <alignment vertical="center"/>
    </xf>
    <xf numFmtId="176" fontId="5" fillId="0" borderId="7" xfId="0" applyNumberFormat="1" applyFont="1" applyBorder="1" applyProtection="1">
      <alignment vertical="center"/>
      <protection locked="0"/>
    </xf>
    <xf numFmtId="0" fontId="9" fillId="0" borderId="6" xfId="2" applyFont="1" applyBorder="1" applyAlignment="1">
      <alignment horizontal="distributed" vertical="center" shrinkToFit="1"/>
    </xf>
    <xf numFmtId="0" fontId="4" fillId="0" borderId="41" xfId="2" applyFont="1" applyBorder="1" applyAlignment="1">
      <alignment horizontal="distributed" vertical="center"/>
    </xf>
    <xf numFmtId="0" fontId="4" fillId="0" borderId="42" xfId="2" applyFont="1" applyBorder="1" applyAlignment="1">
      <alignment horizontal="distributed" vertical="center" wrapText="1"/>
    </xf>
    <xf numFmtId="0" fontId="6" fillId="2" borderId="33" xfId="2" applyFont="1" applyFill="1" applyBorder="1" applyAlignment="1">
      <alignment horizontal="distributed" vertical="center"/>
    </xf>
    <xf numFmtId="0" fontId="4" fillId="2" borderId="26" xfId="2" applyFont="1" applyFill="1" applyBorder="1" applyAlignment="1" applyProtection="1">
      <alignment vertical="center"/>
      <protection locked="0"/>
    </xf>
    <xf numFmtId="0" fontId="4" fillId="0" borderId="19" xfId="2" applyFont="1" applyBorder="1" applyAlignment="1">
      <alignment horizontal="distributed" vertical="center" shrinkToFit="1"/>
    </xf>
    <xf numFmtId="0" fontId="4" fillId="0" borderId="6" xfId="2" applyFont="1" applyBorder="1" applyAlignment="1">
      <alignment horizontal="distributed" vertical="center" wrapText="1" shrinkToFit="1"/>
    </xf>
    <xf numFmtId="0" fontId="6" fillId="2" borderId="34" xfId="2" applyFont="1" applyFill="1" applyBorder="1" applyAlignment="1">
      <alignment horizontal="distributed" vertical="center"/>
    </xf>
    <xf numFmtId="0" fontId="4" fillId="0" borderId="18" xfId="2" applyFont="1" applyBorder="1" applyAlignment="1">
      <alignment horizontal="distributed" vertical="center"/>
    </xf>
    <xf numFmtId="0" fontId="4" fillId="0" borderId="39" xfId="2" applyFont="1" applyBorder="1" applyAlignment="1">
      <alignment horizontal="distributed" vertical="center" wrapText="1"/>
    </xf>
    <xf numFmtId="0" fontId="1" fillId="0" borderId="0" xfId="2" applyProtection="1">
      <protection locked="0"/>
    </xf>
    <xf numFmtId="0" fontId="1" fillId="5" borderId="0" xfId="2" applyFill="1" applyProtection="1">
      <protection locked="0"/>
    </xf>
    <xf numFmtId="0" fontId="4" fillId="0" borderId="12" xfId="2" applyFont="1" applyBorder="1" applyAlignment="1">
      <alignment horizontal="distributed" vertical="center" shrinkToFit="1"/>
    </xf>
    <xf numFmtId="0" fontId="4" fillId="0" borderId="10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7" xfId="6" applyFont="1" applyBorder="1" applyAlignment="1">
      <alignment horizontal="distributed" vertical="center" wrapText="1"/>
    </xf>
    <xf numFmtId="0" fontId="4" fillId="0" borderId="12" xfId="6" applyFont="1" applyBorder="1" applyAlignment="1">
      <alignment horizontal="distributed" vertical="center"/>
    </xf>
    <xf numFmtId="0" fontId="4" fillId="0" borderId="6" xfId="6" applyFont="1" applyBorder="1" applyAlignment="1">
      <alignment horizontal="distributed" vertical="center"/>
    </xf>
    <xf numFmtId="0" fontId="4" fillId="0" borderId="7" xfId="6" applyFont="1" applyBorder="1" applyAlignment="1">
      <alignment horizontal="distributed" vertical="center"/>
    </xf>
    <xf numFmtId="0" fontId="4" fillId="0" borderId="13" xfId="6" applyFont="1" applyBorder="1" applyAlignment="1">
      <alignment horizontal="distributed" vertical="center"/>
    </xf>
    <xf numFmtId="0" fontId="4" fillId="0" borderId="24" xfId="6" applyFont="1" applyBorder="1" applyAlignment="1">
      <alignment horizontal="distributed" vertical="center"/>
    </xf>
    <xf numFmtId="176" fontId="8" fillId="2" borderId="7" xfId="1" applyNumberFormat="1" applyFont="1" applyFill="1" applyBorder="1" applyAlignment="1" applyProtection="1">
      <alignment horizontal="right" vertical="center" shrinkToFit="1"/>
    </xf>
    <xf numFmtId="176" fontId="5" fillId="0" borderId="8" xfId="1" applyNumberFormat="1" applyFont="1" applyBorder="1" applyAlignment="1" applyProtection="1">
      <alignment horizontal="right" vertical="center"/>
      <protection locked="0"/>
    </xf>
    <xf numFmtId="0" fontId="4" fillId="0" borderId="11" xfId="6" applyFont="1" applyBorder="1" applyAlignment="1">
      <alignment horizontal="distributed" vertical="center" wrapText="1"/>
    </xf>
    <xf numFmtId="0" fontId="4" fillId="0" borderId="11" xfId="6" applyFont="1" applyBorder="1" applyAlignment="1">
      <alignment horizontal="distributed" vertical="center"/>
    </xf>
    <xf numFmtId="0" fontId="6" fillId="2" borderId="10" xfId="2" applyFont="1" applyFill="1" applyBorder="1" applyAlignment="1">
      <alignment horizontal="center" vertical="center" shrinkToFit="1"/>
    </xf>
    <xf numFmtId="176" fontId="8" fillId="0" borderId="7" xfId="1" applyNumberFormat="1" applyFont="1" applyBorder="1" applyAlignment="1" applyProtection="1">
      <alignment horizontal="right" vertical="center"/>
      <protection locked="0"/>
    </xf>
    <xf numFmtId="0" fontId="4" fillId="0" borderId="15" xfId="2" applyFont="1" applyBorder="1" applyAlignment="1">
      <alignment horizontal="distributed" vertical="center" wrapText="1"/>
    </xf>
    <xf numFmtId="0" fontId="6" fillId="2" borderId="15" xfId="2" applyFont="1" applyFill="1" applyBorder="1" applyAlignment="1">
      <alignment horizontal="distributed" vertical="center" wrapText="1"/>
    </xf>
    <xf numFmtId="0" fontId="6" fillId="2" borderId="17" xfId="2" applyFont="1" applyFill="1" applyBorder="1" applyAlignment="1">
      <alignment horizontal="distributed" vertical="center"/>
    </xf>
    <xf numFmtId="0" fontId="4" fillId="0" borderId="17" xfId="2" applyFont="1" applyBorder="1" applyAlignment="1">
      <alignment horizontal="distributed" vertical="center"/>
    </xf>
    <xf numFmtId="0" fontId="4" fillId="0" borderId="22" xfId="2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0" fontId="4" fillId="0" borderId="25" xfId="2" applyFont="1" applyBorder="1" applyAlignment="1">
      <alignment horizontal="distributed" vertical="center" wrapText="1"/>
    </xf>
    <xf numFmtId="0" fontId="4" fillId="0" borderId="23" xfId="2" applyFont="1" applyBorder="1" applyAlignment="1">
      <alignment horizontal="distributed" vertical="center" wrapText="1"/>
    </xf>
    <xf numFmtId="0" fontId="4" fillId="0" borderId="0" xfId="2" applyFont="1" applyAlignment="1">
      <alignment horizontal="distributed" vertical="center" wrapText="1"/>
    </xf>
    <xf numFmtId="0" fontId="4" fillId="0" borderId="12" xfId="2" applyFont="1" applyBorder="1" applyAlignment="1">
      <alignment horizontal="distributed" vertical="center" wrapText="1" shrinkToFit="1"/>
    </xf>
    <xf numFmtId="0" fontId="4" fillId="0" borderId="6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3" fontId="4" fillId="0" borderId="0" xfId="2" applyNumberFormat="1" applyFont="1" applyAlignment="1" applyProtection="1">
      <alignment vertical="center"/>
      <protection locked="0"/>
    </xf>
    <xf numFmtId="0" fontId="6" fillId="0" borderId="9" xfId="2" applyFont="1" applyBorder="1" applyAlignment="1">
      <alignment horizontal="distributed" vertical="center"/>
    </xf>
    <xf numFmtId="176" fontId="8" fillId="2" borderId="13" xfId="1" applyNumberFormat="1" applyFont="1" applyFill="1" applyBorder="1" applyAlignment="1" applyProtection="1">
      <alignment horizontal="right" vertical="center"/>
      <protection locked="0"/>
    </xf>
    <xf numFmtId="0" fontId="6" fillId="2" borderId="10" xfId="2" applyFont="1" applyFill="1" applyBorder="1" applyAlignment="1">
      <alignment horizontal="distributed" vertical="center" wrapText="1"/>
    </xf>
    <xf numFmtId="41" fontId="18" fillId="0" borderId="0" xfId="1" applyFont="1" applyAlignment="1" applyProtection="1">
      <alignment vertical="center" shrinkToFit="1"/>
      <protection locked="0"/>
    </xf>
    <xf numFmtId="176" fontId="10" fillId="0" borderId="24" xfId="1" applyNumberFormat="1" applyFont="1" applyBorder="1" applyAlignment="1" applyProtection="1">
      <alignment horizontal="right" vertical="center"/>
    </xf>
    <xf numFmtId="176" fontId="10" fillId="0" borderId="21" xfId="2" applyNumberFormat="1" applyFont="1" applyBorder="1" applyAlignment="1" applyProtection="1">
      <alignment horizontal="right" vertical="center"/>
      <protection locked="0"/>
    </xf>
    <xf numFmtId="176" fontId="5" fillId="0" borderId="43" xfId="2" applyNumberFormat="1" applyFont="1" applyBorder="1" applyAlignment="1" applyProtection="1">
      <alignment horizontal="right" vertical="center"/>
      <protection locked="0"/>
    </xf>
    <xf numFmtId="0" fontId="4" fillId="0" borderId="31" xfId="2" applyFont="1" applyBorder="1" applyAlignment="1">
      <alignment horizontal="distributed" vertical="center"/>
    </xf>
    <xf numFmtId="176" fontId="8" fillId="0" borderId="7" xfId="7" applyNumberFormat="1" applyFont="1" applyBorder="1" applyAlignment="1" applyProtection="1">
      <alignment horizontal="right" vertical="center"/>
    </xf>
    <xf numFmtId="176" fontId="8" fillId="0" borderId="7" xfId="7" applyNumberFormat="1" applyFont="1" applyBorder="1" applyAlignment="1" applyProtection="1">
      <alignment horizontal="right" vertical="center"/>
      <protection locked="0"/>
    </xf>
    <xf numFmtId="10" fontId="8" fillId="0" borderId="8" xfId="8" applyNumberFormat="1" applyFont="1" applyBorder="1" applyAlignment="1" applyProtection="1">
      <alignment horizontal="center" vertical="center"/>
      <protection locked="0"/>
    </xf>
    <xf numFmtId="176" fontId="8" fillId="2" borderId="7" xfId="7" applyNumberFormat="1" applyFont="1" applyFill="1" applyBorder="1" applyAlignment="1" applyProtection="1">
      <alignment horizontal="right" vertical="center"/>
    </xf>
    <xf numFmtId="176" fontId="8" fillId="2" borderId="7" xfId="7" applyNumberFormat="1" applyFont="1" applyFill="1" applyBorder="1" applyAlignment="1" applyProtection="1">
      <alignment horizontal="right" vertical="center"/>
      <protection locked="0"/>
    </xf>
    <xf numFmtId="176" fontId="5" fillId="0" borderId="7" xfId="7" applyNumberFormat="1" applyFont="1" applyBorder="1" applyAlignment="1" applyProtection="1">
      <alignment horizontal="right" vertical="center"/>
    </xf>
    <xf numFmtId="176" fontId="5" fillId="0" borderId="7" xfId="7" applyNumberFormat="1" applyFont="1" applyBorder="1" applyAlignment="1" applyProtection="1">
      <alignment horizontal="right" vertical="center"/>
      <protection locked="0"/>
    </xf>
    <xf numFmtId="0" fontId="16" fillId="0" borderId="13" xfId="2" applyFont="1" applyBorder="1" applyAlignment="1">
      <alignment horizontal="distributed" vertical="center"/>
    </xf>
    <xf numFmtId="176" fontId="5" fillId="0" borderId="11" xfId="7" applyNumberFormat="1" applyFont="1" applyBorder="1" applyAlignment="1" applyProtection="1">
      <alignment horizontal="right" vertical="center"/>
    </xf>
    <xf numFmtId="176" fontId="5" fillId="0" borderId="11" xfId="7" applyNumberFormat="1" applyFont="1" applyBorder="1" applyAlignment="1" applyProtection="1">
      <alignment horizontal="right" vertical="center"/>
      <protection locked="0"/>
    </xf>
    <xf numFmtId="176" fontId="8" fillId="2" borderId="12" xfId="7" applyNumberFormat="1" applyFont="1" applyFill="1" applyBorder="1" applyAlignment="1" applyProtection="1">
      <alignment horizontal="right" vertical="center"/>
    </xf>
    <xf numFmtId="176" fontId="8" fillId="2" borderId="12" xfId="7" applyNumberFormat="1" applyFont="1" applyFill="1" applyBorder="1" applyAlignment="1" applyProtection="1">
      <alignment horizontal="right" vertical="center"/>
      <protection locked="0"/>
    </xf>
    <xf numFmtId="177" fontId="8" fillId="2" borderId="26" xfId="2" applyNumberFormat="1" applyFont="1" applyFill="1" applyBorder="1" applyAlignment="1" applyProtection="1">
      <alignment horizontal="center" vertical="center"/>
      <protection locked="0"/>
    </xf>
    <xf numFmtId="176" fontId="5" fillId="0" borderId="24" xfId="7" applyNumberFormat="1" applyFont="1" applyBorder="1" applyAlignment="1" applyProtection="1">
      <alignment horizontal="right" vertical="center"/>
    </xf>
    <xf numFmtId="176" fontId="5" fillId="0" borderId="24" xfId="7" applyNumberFormat="1" applyFont="1" applyBorder="1" applyAlignment="1" applyProtection="1">
      <alignment horizontal="right" vertical="center"/>
      <protection locked="0"/>
    </xf>
    <xf numFmtId="0" fontId="4" fillId="0" borderId="7" xfId="2" applyFont="1" applyBorder="1" applyAlignment="1">
      <alignment horizontal="distributed" vertical="center" wrapText="1" justifyLastLine="1"/>
    </xf>
    <xf numFmtId="176" fontId="5" fillId="0" borderId="12" xfId="7" applyNumberFormat="1" applyFont="1" applyBorder="1" applyAlignment="1" applyProtection="1">
      <alignment horizontal="right" vertical="center"/>
    </xf>
    <xf numFmtId="176" fontId="5" fillId="0" borderId="12" xfId="7" applyNumberFormat="1" applyFont="1" applyBorder="1" applyAlignment="1" applyProtection="1">
      <alignment horizontal="right" vertical="center"/>
      <protection locked="0"/>
    </xf>
    <xf numFmtId="176" fontId="5" fillId="0" borderId="0" xfId="7" applyNumberFormat="1" applyFont="1" applyAlignment="1" applyProtection="1">
      <alignment horizontal="right" vertical="center"/>
    </xf>
    <xf numFmtId="176" fontId="5" fillId="0" borderId="0" xfId="7" applyNumberFormat="1" applyFont="1" applyAlignment="1" applyProtection="1">
      <alignment horizontal="right" vertical="center"/>
      <protection locked="0"/>
    </xf>
    <xf numFmtId="0" fontId="1" fillId="0" borderId="14" xfId="2" applyBorder="1"/>
    <xf numFmtId="179" fontId="4" fillId="0" borderId="10" xfId="2" applyNumberFormat="1" applyFont="1" applyBorder="1" applyAlignment="1">
      <alignment horizontal="distributed" vertical="center"/>
    </xf>
    <xf numFmtId="179" fontId="4" fillId="0" borderId="13" xfId="2" applyNumberFormat="1" applyFont="1" applyBorder="1" applyAlignment="1">
      <alignment horizontal="distributed" vertical="center"/>
    </xf>
    <xf numFmtId="0" fontId="12" fillId="0" borderId="7" xfId="2" applyFont="1" applyBorder="1" applyAlignment="1">
      <alignment horizontal="distributed" vertical="center" justifyLastLine="1"/>
    </xf>
    <xf numFmtId="0" fontId="4" fillId="0" borderId="0" xfId="2" applyFont="1" applyAlignment="1" applyProtection="1">
      <alignment horizontal="left" vertical="center"/>
      <protection locked="0"/>
    </xf>
    <xf numFmtId="0" fontId="4" fillId="0" borderId="0" xfId="2" applyFont="1" applyAlignment="1">
      <alignment horizontal="left" vertical="center"/>
    </xf>
    <xf numFmtId="0" fontId="4" fillId="0" borderId="0" xfId="6" applyFont="1">
      <alignment vertical="center"/>
    </xf>
    <xf numFmtId="0" fontId="4" fillId="0" borderId="0" xfId="6" applyFont="1" applyAlignment="1" applyProtection="1">
      <alignment horizontal="center" vertical="center"/>
      <protection locked="0"/>
    </xf>
    <xf numFmtId="176" fontId="4" fillId="0" borderId="0" xfId="5" applyNumberFormat="1" applyFont="1" applyAlignment="1" applyProtection="1">
      <alignment horizontal="right" vertical="center"/>
      <protection locked="0"/>
    </xf>
    <xf numFmtId="0" fontId="5" fillId="0" borderId="0" xfId="6" applyFont="1" applyAlignment="1" applyProtection="1">
      <alignment horizontal="center" vertical="center"/>
      <protection locked="0"/>
    </xf>
    <xf numFmtId="0" fontId="6" fillId="0" borderId="0" xfId="6" applyFont="1" applyAlignment="1" applyProtection="1">
      <alignment horizontal="left" vertical="center"/>
      <protection locked="0"/>
    </xf>
    <xf numFmtId="176" fontId="4" fillId="0" borderId="0" xfId="6" applyNumberFormat="1" applyFont="1" applyAlignment="1" applyProtection="1">
      <alignment horizontal="right" vertical="center"/>
      <protection locked="0"/>
    </xf>
    <xf numFmtId="0" fontId="5" fillId="0" borderId="0" xfId="6" applyFont="1" applyAlignment="1" applyProtection="1">
      <alignment horizontal="right" vertical="center"/>
      <protection locked="0"/>
    </xf>
    <xf numFmtId="0" fontId="6" fillId="0" borderId="1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176" fontId="6" fillId="0" borderId="2" xfId="5" applyNumberFormat="1" applyFont="1" applyBorder="1" applyAlignment="1" applyProtection="1">
      <alignment horizontal="center" vertical="center" wrapText="1"/>
      <protection locked="0"/>
    </xf>
    <xf numFmtId="0" fontId="8" fillId="0" borderId="3" xfId="6" applyFont="1" applyBorder="1" applyAlignment="1" applyProtection="1">
      <alignment horizontal="center" vertical="center"/>
      <protection locked="0"/>
    </xf>
    <xf numFmtId="0" fontId="6" fillId="0" borderId="0" xfId="6" applyFont="1">
      <alignment vertical="center"/>
    </xf>
    <xf numFmtId="176" fontId="8" fillId="0" borderId="7" xfId="5" applyNumberFormat="1" applyFont="1" applyBorder="1" applyAlignment="1" applyProtection="1">
      <alignment horizontal="right" vertical="center"/>
    </xf>
    <xf numFmtId="177" fontId="8" fillId="0" borderId="8" xfId="6" applyNumberFormat="1" applyFont="1" applyBorder="1" applyAlignment="1" applyProtection="1">
      <alignment horizontal="center" vertical="center"/>
      <protection locked="0"/>
    </xf>
    <xf numFmtId="0" fontId="6" fillId="2" borderId="9" xfId="6" applyFont="1" applyFill="1" applyBorder="1" applyAlignment="1">
      <alignment horizontal="distributed" vertical="center"/>
    </xf>
    <xf numFmtId="0" fontId="6" fillId="2" borderId="7" xfId="6" applyFont="1" applyFill="1" applyBorder="1" applyAlignment="1">
      <alignment horizontal="distributed" vertical="center"/>
    </xf>
    <xf numFmtId="176" fontId="8" fillId="6" borderId="7" xfId="1" applyNumberFormat="1" applyFont="1" applyFill="1" applyBorder="1" applyAlignment="1" applyProtection="1">
      <alignment horizontal="right" vertical="center"/>
    </xf>
    <xf numFmtId="176" fontId="8" fillId="2" borderId="7" xfId="5" applyNumberFormat="1" applyFont="1" applyFill="1" applyBorder="1" applyAlignment="1" applyProtection="1">
      <alignment horizontal="right" vertical="center"/>
    </xf>
    <xf numFmtId="0" fontId="4" fillId="0" borderId="10" xfId="6" applyFont="1" applyBorder="1" applyAlignment="1">
      <alignment horizontal="distributed" vertical="center"/>
    </xf>
    <xf numFmtId="176" fontId="5" fillId="0" borderId="7" xfId="5" applyNumberFormat="1" applyFont="1" applyBorder="1" applyAlignment="1" applyProtection="1">
      <alignment horizontal="right" vertical="center"/>
    </xf>
    <xf numFmtId="177" fontId="5" fillId="0" borderId="8" xfId="6" applyNumberFormat="1" applyFont="1" applyBorder="1" applyAlignment="1" applyProtection="1">
      <alignment horizontal="center" vertical="center"/>
      <protection locked="0"/>
    </xf>
    <xf numFmtId="177" fontId="8" fillId="2" borderId="8" xfId="6" applyNumberFormat="1" applyFont="1" applyFill="1" applyBorder="1" applyAlignment="1" applyProtection="1">
      <alignment horizontal="center" vertical="center"/>
      <protection locked="0"/>
    </xf>
    <xf numFmtId="0" fontId="6" fillId="0" borderId="10" xfId="6" applyFont="1" applyBorder="1" applyAlignment="1">
      <alignment horizontal="center" vertical="center"/>
    </xf>
    <xf numFmtId="0" fontId="4" fillId="0" borderId="12" xfId="6" applyFont="1" applyBorder="1" applyAlignment="1">
      <alignment horizontal="right" vertical="center"/>
    </xf>
    <xf numFmtId="0" fontId="5" fillId="0" borderId="26" xfId="6" applyFont="1" applyBorder="1" applyAlignment="1" applyProtection="1">
      <alignment horizontal="right" vertical="center"/>
      <protection locked="0"/>
    </xf>
    <xf numFmtId="0" fontId="4" fillId="0" borderId="13" xfId="6" applyFont="1" applyBorder="1" applyAlignment="1">
      <alignment horizontal="center" vertical="center"/>
    </xf>
    <xf numFmtId="0" fontId="5" fillId="0" borderId="26" xfId="6" applyFont="1" applyBorder="1" applyAlignment="1" applyProtection="1">
      <alignment horizontal="center" vertical="center"/>
      <protection locked="0"/>
    </xf>
    <xf numFmtId="0" fontId="4" fillId="0" borderId="12" xfId="6" applyFont="1" applyBorder="1" applyAlignment="1">
      <alignment horizontal="center" vertical="center"/>
    </xf>
    <xf numFmtId="0" fontId="6" fillId="2" borderId="12" xfId="6" applyFont="1" applyFill="1" applyBorder="1" applyAlignment="1">
      <alignment horizontal="distributed" vertical="center"/>
    </xf>
    <xf numFmtId="0" fontId="6" fillId="2" borderId="7" xfId="6" applyFont="1" applyFill="1" applyBorder="1" applyAlignment="1">
      <alignment horizontal="distributed" vertical="center" wrapText="1"/>
    </xf>
    <xf numFmtId="0" fontId="4" fillId="0" borderId="12" xfId="6" applyFont="1" applyBorder="1" applyAlignment="1">
      <alignment horizontal="distributed" vertical="center" wrapText="1"/>
    </xf>
    <xf numFmtId="176" fontId="5" fillId="0" borderId="12" xfId="5" applyNumberFormat="1" applyFont="1" applyBorder="1" applyAlignment="1" applyProtection="1">
      <alignment horizontal="right" vertical="center"/>
    </xf>
    <xf numFmtId="177" fontId="5" fillId="0" borderId="26" xfId="6" applyNumberFormat="1" applyFont="1" applyBorder="1" applyAlignment="1" applyProtection="1">
      <alignment horizontal="center" vertical="center"/>
      <protection locked="0"/>
    </xf>
    <xf numFmtId="176" fontId="5" fillId="0" borderId="11" xfId="5" applyNumberFormat="1" applyFont="1" applyBorder="1" applyAlignment="1" applyProtection="1">
      <alignment horizontal="right" vertical="center"/>
    </xf>
    <xf numFmtId="177" fontId="5" fillId="0" borderId="16" xfId="6" applyNumberFormat="1" applyFont="1" applyBorder="1" applyAlignment="1" applyProtection="1">
      <alignment horizontal="center" vertical="center"/>
      <protection locked="0"/>
    </xf>
    <xf numFmtId="0" fontId="4" fillId="0" borderId="14" xfId="6" applyFont="1" applyBorder="1" applyAlignment="1">
      <alignment horizontal="distributed" vertical="center"/>
    </xf>
    <xf numFmtId="0" fontId="4" fillId="0" borderId="15" xfId="6" applyFont="1" applyBorder="1" applyAlignment="1">
      <alignment horizontal="distributed" vertical="center" wrapText="1"/>
    </xf>
    <xf numFmtId="0" fontId="4" fillId="0" borderId="27" xfId="6" applyFont="1" applyBorder="1" applyAlignment="1">
      <alignment horizontal="distributed" vertical="center"/>
    </xf>
    <xf numFmtId="0" fontId="4" fillId="0" borderId="19" xfId="6" applyFont="1" applyBorder="1" applyAlignment="1">
      <alignment horizontal="distributed" vertical="center"/>
    </xf>
    <xf numFmtId="0" fontId="4" fillId="0" borderId="24" xfId="6" applyFont="1" applyBorder="1" applyAlignment="1">
      <alignment horizontal="distributed" vertical="center" wrapText="1"/>
    </xf>
    <xf numFmtId="176" fontId="5" fillId="0" borderId="24" xfId="5" applyNumberFormat="1" applyFont="1" applyBorder="1" applyAlignment="1" applyProtection="1">
      <alignment horizontal="right" vertical="center"/>
    </xf>
    <xf numFmtId="177" fontId="5" fillId="0" borderId="21" xfId="6" applyNumberFormat="1" applyFont="1" applyBorder="1" applyAlignment="1" applyProtection="1">
      <alignment horizontal="center" vertical="center"/>
      <protection locked="0"/>
    </xf>
    <xf numFmtId="0" fontId="6" fillId="0" borderId="0" xfId="6" applyFont="1" applyAlignment="1">
      <alignment horizontal="left" vertical="center"/>
    </xf>
    <xf numFmtId="176" fontId="4" fillId="0" borderId="0" xfId="9" applyNumberFormat="1" applyFont="1" applyAlignment="1">
      <alignment horizontal="right" vertical="center"/>
    </xf>
    <xf numFmtId="176" fontId="4" fillId="0" borderId="0" xfId="5" applyNumberFormat="1" applyFont="1" applyAlignment="1" applyProtection="1">
      <alignment horizontal="right" vertical="center"/>
    </xf>
    <xf numFmtId="176" fontId="6" fillId="0" borderId="2" xfId="5" applyNumberFormat="1" applyFont="1" applyBorder="1" applyAlignment="1" applyProtection="1">
      <alignment horizontal="center" vertical="center" wrapText="1"/>
    </xf>
    <xf numFmtId="0" fontId="6" fillId="0" borderId="10" xfId="6" applyFont="1" applyBorder="1" applyAlignment="1">
      <alignment horizontal="distributed" vertical="center"/>
    </xf>
    <xf numFmtId="0" fontId="4" fillId="0" borderId="22" xfId="6" applyFont="1" applyBorder="1" applyAlignment="1">
      <alignment horizontal="distributed" vertical="center"/>
    </xf>
    <xf numFmtId="0" fontId="6" fillId="2" borderId="10" xfId="6" applyFont="1" applyFill="1" applyBorder="1" applyAlignment="1">
      <alignment horizontal="distributed" vertical="center"/>
    </xf>
    <xf numFmtId="0" fontId="6" fillId="2" borderId="13" xfId="6" applyFont="1" applyFill="1" applyBorder="1" applyAlignment="1">
      <alignment horizontal="center" vertical="center"/>
    </xf>
    <xf numFmtId="176" fontId="8" fillId="6" borderId="13" xfId="1" applyNumberFormat="1" applyFont="1" applyFill="1" applyBorder="1" applyAlignment="1" applyProtection="1">
      <alignment horizontal="right" vertical="center"/>
    </xf>
    <xf numFmtId="176" fontId="8" fillId="2" borderId="13" xfId="5" applyNumberFormat="1" applyFont="1" applyFill="1" applyBorder="1" applyAlignment="1" applyProtection="1">
      <alignment horizontal="right" vertical="center" wrapText="1"/>
    </xf>
    <xf numFmtId="0" fontId="8" fillId="2" borderId="28" xfId="6" applyFont="1" applyFill="1" applyBorder="1" applyAlignment="1" applyProtection="1">
      <alignment horizontal="center" vertical="center"/>
      <protection locked="0"/>
    </xf>
    <xf numFmtId="0" fontId="6" fillId="2" borderId="11" xfId="6" applyFont="1" applyFill="1" applyBorder="1" applyAlignment="1">
      <alignment horizontal="distributed" vertical="center"/>
    </xf>
    <xf numFmtId="176" fontId="15" fillId="6" borderId="7" xfId="1" applyNumberFormat="1" applyFont="1" applyFill="1" applyBorder="1" applyAlignment="1" applyProtection="1">
      <alignment horizontal="right" vertical="center"/>
    </xf>
    <xf numFmtId="176" fontId="15" fillId="2" borderId="7" xfId="1" applyNumberFormat="1" applyFont="1" applyFill="1" applyBorder="1" applyAlignment="1" applyProtection="1">
      <alignment horizontal="right" vertical="center"/>
      <protection locked="0"/>
    </xf>
    <xf numFmtId="0" fontId="4" fillId="0" borderId="0" xfId="9" applyFont="1" applyAlignment="1">
      <alignment horizontal="right" vertical="center"/>
    </xf>
    <xf numFmtId="0" fontId="6" fillId="2" borderId="37" xfId="6" applyFont="1" applyFill="1" applyBorder="1" applyAlignment="1">
      <alignment horizontal="distributed" vertical="center"/>
    </xf>
    <xf numFmtId="0" fontId="4" fillId="0" borderId="9" xfId="6" applyFont="1" applyBorder="1" applyAlignment="1">
      <alignment horizontal="distributed" vertical="center"/>
    </xf>
    <xf numFmtId="0" fontId="4" fillId="0" borderId="18" xfId="6" applyFont="1" applyBorder="1" applyAlignment="1">
      <alignment horizontal="distributed" vertical="center"/>
    </xf>
    <xf numFmtId="0" fontId="4" fillId="0" borderId="23" xfId="6" applyFont="1" applyBorder="1" applyAlignment="1">
      <alignment horizontal="distributed" vertical="center"/>
    </xf>
    <xf numFmtId="0" fontId="4" fillId="0" borderId="0" xfId="6" applyFont="1" applyProtection="1">
      <alignment vertical="center"/>
      <protection locked="0"/>
    </xf>
    <xf numFmtId="0" fontId="5" fillId="0" borderId="0" xfId="6" applyFont="1" applyProtection="1">
      <alignment vertical="center"/>
      <protection locked="0"/>
    </xf>
    <xf numFmtId="0" fontId="4" fillId="0" borderId="20" xfId="2" applyFont="1" applyBorder="1" applyAlignment="1">
      <alignment horizontal="distributed" vertical="center" wrapText="1"/>
    </xf>
    <xf numFmtId="0" fontId="9" fillId="0" borderId="11" xfId="2" applyFont="1" applyBorder="1" applyAlignment="1">
      <alignment horizontal="distributed" vertical="center"/>
    </xf>
    <xf numFmtId="0" fontId="4" fillId="0" borderId="11" xfId="11" applyFont="1" applyBorder="1" applyAlignment="1">
      <alignment horizontal="distributed" vertical="center"/>
    </xf>
    <xf numFmtId="0" fontId="4" fillId="0" borderId="7" xfId="11" applyFont="1" applyBorder="1" applyAlignment="1">
      <alignment horizontal="distributed" vertical="center"/>
    </xf>
    <xf numFmtId="0" fontId="4" fillId="0" borderId="11" xfId="11" applyFont="1" applyBorder="1" applyAlignment="1" applyProtection="1">
      <alignment horizontal="distributed" vertical="center"/>
      <protection locked="0"/>
    </xf>
    <xf numFmtId="0" fontId="4" fillId="0" borderId="7" xfId="11" applyFont="1" applyBorder="1" applyAlignment="1" applyProtection="1">
      <alignment horizontal="distributed" vertical="center"/>
      <protection locked="0"/>
    </xf>
    <xf numFmtId="0" fontId="6" fillId="2" borderId="22" xfId="2" applyFont="1" applyFill="1" applyBorder="1" applyAlignment="1">
      <alignment horizontal="distributed" vertical="center"/>
    </xf>
    <xf numFmtId="0" fontId="6" fillId="2" borderId="12" xfId="2" applyFont="1" applyFill="1" applyBorder="1" applyAlignment="1">
      <alignment horizontal="distributed" vertical="center" wrapText="1"/>
    </xf>
    <xf numFmtId="176" fontId="2" fillId="0" borderId="0" xfId="1" applyNumberFormat="1" applyFont="1" applyAlignment="1" applyProtection="1">
      <alignment horizontal="center" vertical="center"/>
      <protection locked="0"/>
    </xf>
    <xf numFmtId="0" fontId="6" fillId="2" borderId="10" xfId="2" applyFont="1" applyFill="1" applyBorder="1" applyAlignment="1">
      <alignment horizontal="distributed" vertical="center" wrapText="1"/>
    </xf>
    <xf numFmtId="0" fontId="6" fillId="2" borderId="10" xfId="2" applyFont="1" applyFill="1" applyBorder="1" applyAlignment="1">
      <alignment horizontal="distributed" vertical="center"/>
    </xf>
    <xf numFmtId="176" fontId="15" fillId="0" borderId="7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176" fontId="8" fillId="2" borderId="7" xfId="12" applyNumberFormat="1" applyFont="1" applyFill="1" applyBorder="1" applyAlignment="1" applyProtection="1">
      <alignment horizontal="right" vertical="center"/>
    </xf>
    <xf numFmtId="176" fontId="8" fillId="2" borderId="7" xfId="12" applyNumberFormat="1" applyFont="1" applyFill="1" applyBorder="1" applyAlignment="1">
      <alignment horizontal="right" vertical="center"/>
    </xf>
    <xf numFmtId="176" fontId="15" fillId="2" borderId="7" xfId="0" applyNumberFormat="1" applyFont="1" applyFill="1" applyBorder="1" applyAlignment="1">
      <alignment horizontal="right" vertical="center"/>
    </xf>
    <xf numFmtId="176" fontId="8" fillId="2" borderId="8" xfId="12" applyNumberFormat="1" applyFont="1" applyFill="1" applyBorder="1" applyAlignment="1" applyProtection="1">
      <alignment horizontal="right" vertical="center"/>
      <protection locked="0"/>
    </xf>
    <xf numFmtId="176" fontId="23" fillId="0" borderId="7" xfId="13" applyNumberFormat="1" applyFont="1" applyBorder="1" applyAlignment="1">
      <alignment horizontal="right" vertical="center"/>
    </xf>
    <xf numFmtId="176" fontId="10" fillId="0" borderId="7" xfId="12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76" fontId="10" fillId="0" borderId="8" xfId="12" applyNumberFormat="1" applyFont="1" applyBorder="1" applyAlignment="1" applyProtection="1">
      <alignment horizontal="right" vertical="center"/>
      <protection locked="0"/>
    </xf>
    <xf numFmtId="176" fontId="10" fillId="0" borderId="7" xfId="12" applyNumberFormat="1" applyFont="1" applyBorder="1" applyAlignment="1" applyProtection="1">
      <alignment horizontal="right" vertical="center"/>
      <protection locked="0"/>
    </xf>
    <xf numFmtId="176" fontId="10" fillId="0" borderId="7" xfId="12" applyNumberFormat="1" applyFont="1" applyBorder="1" applyAlignment="1" applyProtection="1">
      <alignment horizontal="right" vertical="center"/>
    </xf>
    <xf numFmtId="176" fontId="8" fillId="2" borderId="32" xfId="12" applyNumberFormat="1" applyFont="1" applyFill="1" applyBorder="1" applyAlignment="1" applyProtection="1">
      <alignment horizontal="right" vertical="center"/>
    </xf>
    <xf numFmtId="176" fontId="8" fillId="2" borderId="12" xfId="12" applyNumberFormat="1" applyFont="1" applyFill="1" applyBorder="1" applyAlignment="1" applyProtection="1">
      <alignment horizontal="right" vertical="center"/>
    </xf>
    <xf numFmtId="176" fontId="8" fillId="2" borderId="15" xfId="12" applyNumberFormat="1" applyFont="1" applyFill="1" applyBorder="1" applyAlignment="1" applyProtection="1">
      <alignment horizontal="right" vertical="center" wrapText="1"/>
    </xf>
    <xf numFmtId="176" fontId="8" fillId="2" borderId="15" xfId="12" applyNumberFormat="1" applyFont="1" applyFill="1" applyBorder="1" applyAlignment="1">
      <alignment horizontal="right" vertical="center" wrapText="1"/>
    </xf>
    <xf numFmtId="176" fontId="8" fillId="2" borderId="44" xfId="12" applyNumberFormat="1" applyFont="1" applyFill="1" applyBorder="1" applyAlignment="1" applyProtection="1">
      <alignment horizontal="right" vertical="center" wrapText="1"/>
      <protection locked="0"/>
    </xf>
    <xf numFmtId="176" fontId="23" fillId="0" borderId="24" xfId="13" applyNumberFormat="1" applyFont="1" applyBorder="1" applyAlignment="1">
      <alignment horizontal="right" vertical="center"/>
    </xf>
    <xf numFmtId="176" fontId="10" fillId="0" borderId="24" xfId="12" applyNumberFormat="1" applyFont="1" applyBorder="1" applyAlignment="1" applyProtection="1">
      <alignment horizontal="right" vertical="center"/>
      <protection locked="0"/>
    </xf>
    <xf numFmtId="176" fontId="10" fillId="0" borderId="24" xfId="0" applyNumberFormat="1" applyFont="1" applyBorder="1" applyAlignment="1">
      <alignment horizontal="right" vertical="center"/>
    </xf>
    <xf numFmtId="176" fontId="10" fillId="0" borderId="21" xfId="12" applyNumberFormat="1" applyFont="1" applyBorder="1" applyAlignment="1" applyProtection="1">
      <alignment horizontal="right" vertical="center"/>
      <protection locked="0"/>
    </xf>
    <xf numFmtId="0" fontId="25" fillId="0" borderId="0" xfId="14" applyFont="1" applyAlignment="1">
      <alignment horizontal="center" vertical="center"/>
    </xf>
    <xf numFmtId="41" fontId="26" fillId="0" borderId="2" xfId="15" applyFont="1" applyBorder="1" applyAlignment="1">
      <alignment horizontal="center" vertical="center" wrapText="1"/>
    </xf>
    <xf numFmtId="0" fontId="4" fillId="0" borderId="33" xfId="2" applyFont="1" applyBorder="1" applyAlignment="1">
      <alignment horizontal="distributed" vertical="center" wrapText="1"/>
    </xf>
    <xf numFmtId="176" fontId="23" fillId="0" borderId="11" xfId="13" applyNumberFormat="1" applyFont="1" applyBorder="1" applyAlignment="1">
      <alignment horizontal="right" vertical="center"/>
    </xf>
    <xf numFmtId="176" fontId="10" fillId="0" borderId="11" xfId="12" applyNumberFormat="1" applyFont="1" applyBorder="1" applyAlignment="1" applyProtection="1">
      <alignment horizontal="right" vertical="center"/>
      <protection locked="0"/>
    </xf>
    <xf numFmtId="176" fontId="10" fillId="0" borderId="11" xfId="0" applyNumberFormat="1" applyFont="1" applyBorder="1" applyAlignment="1">
      <alignment horizontal="right" vertical="center"/>
    </xf>
    <xf numFmtId="176" fontId="10" fillId="0" borderId="16" xfId="12" applyNumberFormat="1" applyFont="1" applyBorder="1" applyAlignment="1" applyProtection="1">
      <alignment horizontal="right" vertical="center"/>
      <protection locked="0"/>
    </xf>
    <xf numFmtId="176" fontId="10" fillId="0" borderId="24" xfId="12" applyNumberFormat="1" applyFont="1" applyBorder="1" applyAlignment="1" applyProtection="1">
      <alignment horizontal="right" vertical="center"/>
    </xf>
    <xf numFmtId="41" fontId="0" fillId="0" borderId="0" xfId="12" applyFont="1" applyProtection="1">
      <alignment vertical="center"/>
    </xf>
    <xf numFmtId="41" fontId="0" fillId="0" borderId="0" xfId="12" applyFont="1" applyProtection="1">
      <alignment vertical="center"/>
      <protection locked="0"/>
    </xf>
    <xf numFmtId="41" fontId="0" fillId="0" borderId="0" xfId="0" applyNumberFormat="1">
      <alignment vertical="center"/>
    </xf>
    <xf numFmtId="0" fontId="6" fillId="0" borderId="45" xfId="2" applyFont="1" applyBorder="1" applyAlignment="1">
      <alignment horizontal="distributed" vertical="center"/>
    </xf>
    <xf numFmtId="176" fontId="15" fillId="0" borderId="7" xfId="12" applyNumberFormat="1" applyFont="1" applyBorder="1" applyAlignment="1" applyProtection="1">
      <alignment horizontal="right" vertical="center"/>
    </xf>
    <xf numFmtId="176" fontId="15" fillId="0" borderId="7" xfId="12" applyNumberFormat="1" applyFont="1" applyBorder="1" applyAlignment="1">
      <alignment horizontal="right" vertical="center"/>
    </xf>
    <xf numFmtId="41" fontId="27" fillId="0" borderId="8" xfId="12" applyFont="1" applyBorder="1" applyProtection="1">
      <alignment vertical="center"/>
      <protection locked="0"/>
    </xf>
    <xf numFmtId="0" fontId="8" fillId="2" borderId="9" xfId="2" applyFont="1" applyFill="1" applyBorder="1" applyAlignment="1">
      <alignment horizontal="distributed" vertical="center"/>
    </xf>
    <xf numFmtId="0" fontId="8" fillId="2" borderId="7" xfId="2" applyFont="1" applyFill="1" applyBorder="1" applyAlignment="1">
      <alignment horizontal="distributed" vertical="center"/>
    </xf>
    <xf numFmtId="0" fontId="8" fillId="2" borderId="32" xfId="2" applyFont="1" applyFill="1" applyBorder="1" applyAlignment="1">
      <alignment horizontal="distributed" vertical="center"/>
    </xf>
    <xf numFmtId="176" fontId="8" fillId="2" borderId="32" xfId="12" applyNumberFormat="1" applyFont="1" applyFill="1" applyBorder="1" applyAlignment="1">
      <alignment horizontal="right" vertical="center"/>
    </xf>
    <xf numFmtId="176" fontId="15" fillId="2" borderId="7" xfId="12" applyNumberFormat="1" applyFont="1" applyFill="1" applyBorder="1" applyAlignment="1" applyProtection="1">
      <alignment horizontal="right" vertical="center"/>
    </xf>
    <xf numFmtId="41" fontId="8" fillId="2" borderId="8" xfId="12" applyFont="1" applyFill="1" applyBorder="1" applyAlignment="1" applyProtection="1">
      <alignment horizontal="distributed" vertical="center"/>
      <protection locked="0"/>
    </xf>
    <xf numFmtId="0" fontId="5" fillId="0" borderId="10" xfId="2" applyFont="1" applyBorder="1" applyAlignment="1">
      <alignment horizontal="distributed" vertical="center"/>
    </xf>
    <xf numFmtId="0" fontId="5" fillId="0" borderId="11" xfId="2" applyFont="1" applyBorder="1" applyAlignment="1">
      <alignment horizontal="distributed" vertical="center"/>
    </xf>
    <xf numFmtId="0" fontId="5" fillId="0" borderId="32" xfId="2" applyFont="1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34" xfId="2" applyFont="1" applyBorder="1" applyAlignment="1">
      <alignment horizontal="distributed" vertical="center" wrapText="1"/>
    </xf>
    <xf numFmtId="0" fontId="5" fillId="0" borderId="34" xfId="2" applyFont="1" applyBorder="1" applyAlignment="1">
      <alignment horizontal="distributed" vertical="center"/>
    </xf>
    <xf numFmtId="0" fontId="5" fillId="0" borderId="34" xfId="2" applyFont="1" applyBorder="1" applyAlignment="1">
      <alignment horizontal="distributed" vertical="center" wrapText="1" shrinkToFit="1"/>
    </xf>
    <xf numFmtId="0" fontId="5" fillId="0" borderId="14" xfId="2" applyFont="1" applyBorder="1" applyAlignment="1">
      <alignment horizontal="distributed" vertical="center"/>
    </xf>
    <xf numFmtId="0" fontId="5" fillId="0" borderId="5" xfId="2" applyFont="1" applyBorder="1" applyAlignment="1">
      <alignment horizontal="distributed" vertical="center"/>
    </xf>
    <xf numFmtId="0" fontId="5" fillId="0" borderId="31" xfId="2" applyFont="1" applyBorder="1" applyAlignment="1">
      <alignment horizontal="distributed" vertical="center"/>
    </xf>
    <xf numFmtId="0" fontId="5" fillId="0" borderId="22" xfId="2" applyFont="1" applyBorder="1" applyAlignment="1">
      <alignment horizontal="distributed" vertical="center"/>
    </xf>
    <xf numFmtId="0" fontId="5" fillId="0" borderId="12" xfId="2" applyFont="1" applyBorder="1" applyAlignment="1">
      <alignment horizontal="distributed" vertical="center"/>
    </xf>
    <xf numFmtId="0" fontId="8" fillId="2" borderId="11" xfId="2" applyFont="1" applyFill="1" applyBorder="1" applyAlignment="1">
      <alignment horizontal="distributed" vertical="center"/>
    </xf>
    <xf numFmtId="0" fontId="8" fillId="0" borderId="10" xfId="2" applyFont="1" applyBorder="1" applyAlignment="1">
      <alignment horizontal="distributed" vertical="center"/>
    </xf>
    <xf numFmtId="0" fontId="8" fillId="0" borderId="13" xfId="2" applyFont="1" applyBorder="1" applyAlignment="1">
      <alignment horizontal="distributed" vertical="center"/>
    </xf>
    <xf numFmtId="0" fontId="5" fillId="0" borderId="27" xfId="2" applyFont="1" applyBorder="1" applyAlignment="1">
      <alignment horizontal="distributed" vertical="center"/>
    </xf>
    <xf numFmtId="0" fontId="5" fillId="0" borderId="19" xfId="2" applyFont="1" applyBorder="1" applyAlignment="1">
      <alignment horizontal="distributed" vertical="center"/>
    </xf>
    <xf numFmtId="0" fontId="5" fillId="0" borderId="40" xfId="2" applyFont="1" applyBorder="1" applyAlignment="1">
      <alignment horizontal="distributed" vertical="center"/>
    </xf>
    <xf numFmtId="41" fontId="27" fillId="0" borderId="21" xfId="12" applyFont="1" applyBorder="1" applyProtection="1">
      <alignment vertical="center"/>
      <protection locked="0"/>
    </xf>
    <xf numFmtId="0" fontId="22" fillId="0" borderId="0" xfId="16">
      <alignment vertical="center"/>
    </xf>
    <xf numFmtId="0" fontId="10" fillId="0" borderId="42" xfId="2" applyFont="1" applyBorder="1" applyAlignment="1">
      <alignment horizontal="distributed" vertical="center"/>
    </xf>
    <xf numFmtId="176" fontId="10" fillId="0" borderId="12" xfId="12" applyNumberFormat="1" applyFont="1" applyBorder="1" applyAlignment="1" applyProtection="1">
      <alignment horizontal="right" vertical="center"/>
    </xf>
    <xf numFmtId="176" fontId="10" fillId="0" borderId="12" xfId="12" applyNumberFormat="1" applyFont="1" applyBorder="1" applyAlignment="1">
      <alignment horizontal="right" vertical="center"/>
    </xf>
    <xf numFmtId="41" fontId="27" fillId="0" borderId="26" xfId="12" applyFont="1" applyBorder="1" applyProtection="1">
      <alignment vertical="center"/>
      <protection locked="0"/>
    </xf>
    <xf numFmtId="176" fontId="23" fillId="0" borderId="12" xfId="13" applyNumberFormat="1" applyFont="1" applyBorder="1" applyAlignment="1">
      <alignment horizontal="right" vertical="center"/>
    </xf>
    <xf numFmtId="176" fontId="10" fillId="0" borderId="12" xfId="12" applyNumberFormat="1" applyFont="1" applyBorder="1" applyAlignment="1" applyProtection="1">
      <alignment horizontal="right" vertical="center"/>
      <protection locked="0"/>
    </xf>
    <xf numFmtId="0" fontId="5" fillId="0" borderId="42" xfId="2" applyFont="1" applyBorder="1" applyAlignment="1">
      <alignment horizontal="distributed" vertical="center"/>
    </xf>
    <xf numFmtId="41" fontId="27" fillId="0" borderId="16" xfId="12" applyFont="1" applyBorder="1" applyProtection="1">
      <alignment vertical="center"/>
      <protection locked="0"/>
    </xf>
    <xf numFmtId="176" fontId="23" fillId="0" borderId="34" xfId="13" applyNumberFormat="1" applyFont="1" applyBorder="1" applyAlignment="1">
      <alignment horizontal="right" vertical="center"/>
    </xf>
    <xf numFmtId="176" fontId="10" fillId="0" borderId="11" xfId="12" applyNumberFormat="1" applyFont="1" applyBorder="1" applyAlignment="1" applyProtection="1">
      <alignment horizontal="right" vertical="center"/>
    </xf>
    <xf numFmtId="0" fontId="6" fillId="2" borderId="10" xfId="2" applyFont="1" applyFill="1" applyBorder="1" applyAlignment="1">
      <alignment horizontal="distributed" vertical="center" wrapText="1"/>
    </xf>
    <xf numFmtId="0" fontId="6" fillId="2" borderId="10" xfId="2" applyFont="1" applyFill="1" applyBorder="1" applyAlignment="1">
      <alignment horizontal="distributed" vertical="center"/>
    </xf>
    <xf numFmtId="176" fontId="2" fillId="0" borderId="0" xfId="1" applyNumberFormat="1" applyFont="1" applyAlignment="1" applyProtection="1">
      <alignment horizontal="center" vertical="center"/>
      <protection locked="0"/>
    </xf>
    <xf numFmtId="0" fontId="6" fillId="0" borderId="6" xfId="2" applyFont="1" applyBorder="1" applyAlignment="1">
      <alignment horizontal="center" vertical="center"/>
    </xf>
    <xf numFmtId="0" fontId="6" fillId="2" borderId="10" xfId="2" applyFont="1" applyFill="1" applyBorder="1" applyAlignment="1">
      <alignment horizontal="distributed" vertical="center"/>
    </xf>
    <xf numFmtId="176" fontId="2" fillId="0" borderId="0" xfId="1" applyNumberFormat="1" applyFont="1" applyAlignment="1" applyProtection="1">
      <alignment horizontal="center" vertical="center"/>
      <protection locked="0"/>
    </xf>
    <xf numFmtId="0" fontId="6" fillId="0" borderId="6" xfId="2" applyFont="1" applyBorder="1" applyAlignment="1">
      <alignment horizontal="center" vertical="center"/>
    </xf>
    <xf numFmtId="0" fontId="6" fillId="2" borderId="10" xfId="2" applyFont="1" applyFill="1" applyBorder="1" applyAlignment="1">
      <alignment horizontal="distributed" vertical="center"/>
    </xf>
    <xf numFmtId="0" fontId="6" fillId="0" borderId="14" xfId="2" applyFont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 wrapText="1"/>
    </xf>
    <xf numFmtId="0" fontId="4" fillId="0" borderId="6" xfId="6" applyFont="1" applyBorder="1" applyAlignment="1">
      <alignment horizontal="distributed" vertical="center" wrapText="1"/>
    </xf>
    <xf numFmtId="0" fontId="6" fillId="2" borderId="10" xfId="2" applyFont="1" applyFill="1" applyBorder="1" applyAlignment="1">
      <alignment horizontal="distributed" vertical="center"/>
    </xf>
    <xf numFmtId="0" fontId="4" fillId="0" borderId="41" xfId="2" applyFont="1" applyBorder="1" applyAlignment="1">
      <alignment horizontal="distributed" vertical="center" wrapText="1"/>
    </xf>
    <xf numFmtId="0" fontId="4" fillId="0" borderId="38" xfId="2" applyFont="1" applyBorder="1" applyAlignment="1">
      <alignment horizontal="distributed" vertical="center"/>
    </xf>
    <xf numFmtId="0" fontId="4" fillId="0" borderId="19" xfId="2" applyFont="1" applyBorder="1" applyAlignment="1">
      <alignment horizontal="distributed" vertical="center" wrapText="1"/>
    </xf>
    <xf numFmtId="0" fontId="4" fillId="0" borderId="46" xfId="2" applyFont="1" applyBorder="1" applyAlignment="1" applyProtection="1">
      <alignment vertical="center"/>
      <protection locked="0"/>
    </xf>
    <xf numFmtId="180" fontId="4" fillId="0" borderId="0" xfId="2" applyNumberFormat="1" applyFont="1" applyAlignment="1" applyProtection="1">
      <alignment vertical="center"/>
      <protection locked="0"/>
    </xf>
    <xf numFmtId="0" fontId="4" fillId="0" borderId="18" xfId="2" applyFont="1" applyBorder="1" applyAlignment="1" applyProtection="1">
      <alignment vertical="center"/>
      <protection locked="0"/>
    </xf>
    <xf numFmtId="0" fontId="4" fillId="0" borderId="41" xfId="2" applyFont="1" applyBorder="1" applyAlignment="1" applyProtection="1">
      <alignment vertical="center"/>
      <protection locked="0"/>
    </xf>
    <xf numFmtId="0" fontId="4" fillId="0" borderId="24" xfId="2" applyFont="1" applyBorder="1" applyAlignment="1" applyProtection="1">
      <alignment vertical="center"/>
      <protection locked="0"/>
    </xf>
    <xf numFmtId="176" fontId="4" fillId="0" borderId="24" xfId="1" applyNumberFormat="1" applyFont="1" applyBorder="1" applyAlignment="1" applyProtection="1">
      <alignment horizontal="right" vertical="center"/>
      <protection locked="0"/>
    </xf>
    <xf numFmtId="0" fontId="6" fillId="0" borderId="14" xfId="2" applyFont="1" applyBorder="1" applyAlignment="1">
      <alignment horizontal="distributed" vertical="center"/>
    </xf>
    <xf numFmtId="176" fontId="2" fillId="0" borderId="0" xfId="1" applyNumberFormat="1" applyFont="1" applyAlignment="1" applyProtection="1">
      <alignment horizontal="center" vertical="center"/>
      <protection locked="0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176" fontId="2" fillId="0" borderId="0" xfId="3" applyNumberFormat="1" applyFont="1" applyAlignment="1" applyProtection="1">
      <alignment horizontal="center" vertical="center"/>
      <protection locked="0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4" xfId="6" applyFont="1" applyFill="1" applyBorder="1" applyAlignment="1">
      <alignment horizontal="center" vertical="center"/>
    </xf>
    <xf numFmtId="0" fontId="6" fillId="3" borderId="5" xfId="6" applyFont="1" applyFill="1" applyBorder="1" applyAlignment="1">
      <alignment horizontal="center" vertical="center"/>
    </xf>
    <xf numFmtId="0" fontId="6" fillId="3" borderId="6" xfId="6" applyFont="1" applyFill="1" applyBorder="1" applyAlignment="1">
      <alignment horizontal="center" vertical="center"/>
    </xf>
    <xf numFmtId="176" fontId="2" fillId="0" borderId="0" xfId="5" applyNumberFormat="1" applyFont="1" applyAlignment="1" applyProtection="1">
      <alignment horizontal="center" vertical="center"/>
      <protection locked="0"/>
    </xf>
    <xf numFmtId="176" fontId="17" fillId="0" borderId="0" xfId="1" applyNumberFormat="1" applyFont="1" applyAlignment="1" applyProtection="1">
      <alignment horizontal="center" vertical="center"/>
      <protection locked="0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4" fillId="0" borderId="11" xfId="2" applyFont="1" applyBorder="1" applyAlignment="1">
      <alignment horizontal="distributed" vertical="top" wrapText="1"/>
    </xf>
    <xf numFmtId="0" fontId="4" fillId="0" borderId="13" xfId="2" applyFont="1" applyBorder="1" applyAlignment="1">
      <alignment horizontal="distributed" vertical="top"/>
    </xf>
    <xf numFmtId="0" fontId="6" fillId="2" borderId="9" xfId="2" applyFont="1" applyFill="1" applyBorder="1" applyAlignment="1">
      <alignment horizontal="distributed" vertical="center" wrapText="1"/>
    </xf>
    <xf numFmtId="0" fontId="6" fillId="2" borderId="10" xfId="2" applyFont="1" applyFill="1" applyBorder="1" applyAlignment="1">
      <alignment horizontal="distributed" vertical="center" wrapText="1"/>
    </xf>
    <xf numFmtId="0" fontId="4" fillId="0" borderId="12" xfId="2" applyFont="1" applyBorder="1" applyAlignment="1">
      <alignment horizontal="distributed" vertical="top"/>
    </xf>
    <xf numFmtId="0" fontId="6" fillId="2" borderId="10" xfId="2" applyFont="1" applyFill="1" applyBorder="1" applyAlignment="1">
      <alignment horizontal="distributed" vertical="center"/>
    </xf>
    <xf numFmtId="0" fontId="6" fillId="0" borderId="4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176" fontId="20" fillId="0" borderId="0" xfId="10" applyNumberFormat="1" applyFont="1" applyAlignment="1" applyProtection="1">
      <alignment horizontal="center" vertical="center"/>
      <protection locked="0"/>
    </xf>
  </cellXfs>
  <cellStyles count="17">
    <cellStyle name="백분율 3" xfId="8" xr:uid="{7FF81B8E-324E-455D-9B55-3D261DEF2246}"/>
    <cellStyle name="쉼표 [0]" xfId="12" builtinId="6"/>
    <cellStyle name="쉼표 [0] 2" xfId="1" xr:uid="{F1D633C8-F598-4313-9CEB-640B5947B79B}"/>
    <cellStyle name="쉼표 [0] 2 2" xfId="15" xr:uid="{2FACBD2D-C352-4BC6-AF53-1AFC02114572}"/>
    <cellStyle name="쉼표 [0] 2 3" xfId="3" xr:uid="{B76501BC-AC46-4924-8CC7-E8A35F34064D}"/>
    <cellStyle name="쉼표 [0] 3" xfId="13" xr:uid="{6A98F77C-61CC-4C22-A965-FA78994CC6AE}"/>
    <cellStyle name="쉼표 [0] 3 3" xfId="7" xr:uid="{D0A537E5-F296-4A31-94C6-E375C5B9DAF2}"/>
    <cellStyle name="쉼표 [0] 3 4" xfId="5" xr:uid="{52425A9A-772F-4BA1-9419-F6F933679A01}"/>
    <cellStyle name="쉼표 [0] 4" xfId="10" xr:uid="{E2FBC626-9F27-4E2C-9965-212DD74CD31D}"/>
    <cellStyle name="표준" xfId="0" builtinId="0"/>
    <cellStyle name="표준 2" xfId="2" xr:uid="{D74F89BB-FE88-473B-BA95-F5220A40E812}"/>
    <cellStyle name="표준 2 2" xfId="14" xr:uid="{21C278FC-9D00-4A3B-A530-2D09C4A4D3A8}"/>
    <cellStyle name="표준 2 4" xfId="4" xr:uid="{5FF2C435-B22D-4C49-8D80-BC32C0958E3A}"/>
    <cellStyle name="표준 3" xfId="6" xr:uid="{1161F965-ED77-4AF2-B001-F8B942BD4D24}"/>
    <cellStyle name="표준 3 2" xfId="9" xr:uid="{83042E50-E678-46D8-9481-47E887F6D052}"/>
    <cellStyle name="표준 3 3" xfId="16" xr:uid="{BE86486A-841A-4994-BCFB-477728167454}"/>
    <cellStyle name="표준 4" xfId="11" xr:uid="{EDA15BAC-5845-410C-8DF1-7EBE422F60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F276-5310-4DE7-A7D0-68667D99FF5B}">
  <sheetPr>
    <tabColor theme="9" tint="-0.249977111117893"/>
    <pageSetUpPr fitToPage="1"/>
  </sheetPr>
  <dimension ref="A1:H136"/>
  <sheetViews>
    <sheetView showGridLines="0" tabSelected="1" view="pageBreakPreview" zoomScaleNormal="100" zoomScaleSheetLayoutView="100" workbookViewId="0">
      <selection activeCell="K94" sqref="K94"/>
    </sheetView>
  </sheetViews>
  <sheetFormatPr defaultColWidth="9" defaultRowHeight="18" customHeight="1"/>
  <cols>
    <col min="1" max="1" width="10.625" style="1" customWidth="1"/>
    <col min="2" max="2" width="12.375" style="1" customWidth="1"/>
    <col min="3" max="3" width="17.625" style="1" customWidth="1"/>
    <col min="4" max="5" width="13.25" style="1" customWidth="1"/>
    <col min="6" max="6" width="12.375" style="4" customWidth="1"/>
    <col min="7" max="7" width="6.875" style="1" customWidth="1"/>
    <col min="8" max="16384" width="9" style="1"/>
  </cols>
  <sheetData>
    <row r="1" spans="1:7" ht="24.75" customHeight="1">
      <c r="A1" s="625" t="s">
        <v>551</v>
      </c>
      <c r="B1" s="625"/>
      <c r="C1" s="625"/>
      <c r="D1" s="625"/>
      <c r="E1" s="625"/>
      <c r="F1" s="625"/>
      <c r="G1" s="625"/>
    </row>
    <row r="2" spans="1:7" ht="18" customHeight="1">
      <c r="A2" s="608"/>
      <c r="B2" s="608"/>
      <c r="C2" s="608"/>
      <c r="D2" s="608"/>
      <c r="E2" s="608"/>
      <c r="F2" s="608"/>
      <c r="G2" s="608"/>
    </row>
    <row r="3" spans="1:7" s="14" customFormat="1" ht="18" customHeight="1" thickBot="1">
      <c r="A3" s="6" t="s">
        <v>158</v>
      </c>
      <c r="B3" s="6"/>
      <c r="C3" s="6"/>
      <c r="D3" s="2"/>
      <c r="E3" s="2"/>
      <c r="F3" s="4"/>
      <c r="G3" s="239" t="s">
        <v>159</v>
      </c>
    </row>
    <row r="4" spans="1:7" ht="30" customHeight="1">
      <c r="A4" s="240" t="s">
        <v>160</v>
      </c>
      <c r="B4" s="241" t="s">
        <v>161</v>
      </c>
      <c r="C4" s="241" t="s">
        <v>162</v>
      </c>
      <c r="D4" s="10" t="s">
        <v>6</v>
      </c>
      <c r="E4" s="11" t="s">
        <v>7</v>
      </c>
      <c r="F4" s="242" t="s">
        <v>163</v>
      </c>
      <c r="G4" s="243" t="s">
        <v>164</v>
      </c>
    </row>
    <row r="5" spans="1:7" ht="24.75" customHeight="1">
      <c r="A5" s="626" t="s">
        <v>270</v>
      </c>
      <c r="B5" s="627"/>
      <c r="C5" s="628"/>
      <c r="D5" s="244">
        <f>D6+D12+D15+D24+D28+D32+D37+D42</f>
        <v>14702826</v>
      </c>
      <c r="E5" s="244">
        <f t="shared" ref="E5:F5" si="0">E6+E12+E15+E24+E28+E32+E37+E42</f>
        <v>7595500</v>
      </c>
      <c r="F5" s="244">
        <f t="shared" si="0"/>
        <v>-7107326</v>
      </c>
      <c r="G5" s="246"/>
    </row>
    <row r="6" spans="1:7" ht="18.75" customHeight="1">
      <c r="A6" s="250" t="s">
        <v>507</v>
      </c>
      <c r="B6" s="261"/>
      <c r="C6" s="261"/>
      <c r="D6" s="20">
        <f>D7</f>
        <v>0</v>
      </c>
      <c r="E6" s="262">
        <f>E7</f>
        <v>0</v>
      </c>
      <c r="F6" s="20">
        <f>F7</f>
        <v>0</v>
      </c>
      <c r="G6" s="263"/>
    </row>
    <row r="7" spans="1:7" ht="18.75" customHeight="1">
      <c r="A7" s="264"/>
      <c r="B7" s="256" t="s">
        <v>508</v>
      </c>
      <c r="C7" s="609"/>
      <c r="D7" s="26">
        <f>SUM(D8:D11)</f>
        <v>0</v>
      </c>
      <c r="E7" s="30">
        <f>SUM(E8:E11)</f>
        <v>0</v>
      </c>
      <c r="F7" s="26">
        <f>SUM(F8:F11)</f>
        <v>0</v>
      </c>
      <c r="G7" s="266"/>
    </row>
    <row r="8" spans="1:7" ht="18.75" customHeight="1">
      <c r="A8" s="264"/>
      <c r="B8" s="267"/>
      <c r="C8" s="260" t="s">
        <v>509</v>
      </c>
      <c r="D8" s="380">
        <v>0</v>
      </c>
      <c r="E8" s="381">
        <v>0</v>
      </c>
      <c r="F8" s="268">
        <f t="shared" ref="F8:F11" si="1">E8-D8</f>
        <v>0</v>
      </c>
      <c r="G8" s="266"/>
    </row>
    <row r="9" spans="1:7" ht="18.75" customHeight="1">
      <c r="A9" s="264"/>
      <c r="B9" s="267"/>
      <c r="C9" s="260" t="s">
        <v>510</v>
      </c>
      <c r="D9" s="380">
        <v>0</v>
      </c>
      <c r="E9" s="381">
        <v>0</v>
      </c>
      <c r="F9" s="268">
        <f t="shared" si="1"/>
        <v>0</v>
      </c>
      <c r="G9" s="266"/>
    </row>
    <row r="10" spans="1:7" ht="18.75" customHeight="1">
      <c r="A10" s="264"/>
      <c r="B10" s="267"/>
      <c r="C10" s="260" t="s">
        <v>511</v>
      </c>
      <c r="D10" s="380">
        <v>0</v>
      </c>
      <c r="E10" s="381">
        <v>0</v>
      </c>
      <c r="F10" s="268">
        <f t="shared" si="1"/>
        <v>0</v>
      </c>
      <c r="G10" s="266"/>
    </row>
    <row r="11" spans="1:7" ht="18.75" customHeight="1">
      <c r="A11" s="264"/>
      <c r="B11" s="267"/>
      <c r="C11" s="260" t="s">
        <v>512</v>
      </c>
      <c r="D11" s="380">
        <v>0</v>
      </c>
      <c r="E11" s="381">
        <v>0</v>
      </c>
      <c r="F11" s="268">
        <f t="shared" si="1"/>
        <v>0</v>
      </c>
      <c r="G11" s="266"/>
    </row>
    <row r="12" spans="1:7" ht="18.75" customHeight="1">
      <c r="A12" s="250" t="s">
        <v>513</v>
      </c>
      <c r="B12" s="317"/>
      <c r="C12" s="271"/>
      <c r="D12" s="20">
        <f>D13</f>
        <v>0</v>
      </c>
      <c r="E12" s="262">
        <f>E13</f>
        <v>0</v>
      </c>
      <c r="F12" s="20">
        <v>0</v>
      </c>
      <c r="G12" s="263"/>
    </row>
    <row r="13" spans="1:7" ht="18.75" customHeight="1">
      <c r="A13" s="264"/>
      <c r="B13" s="272" t="s">
        <v>513</v>
      </c>
      <c r="C13" s="260"/>
      <c r="D13" s="26">
        <f>D14</f>
        <v>0</v>
      </c>
      <c r="E13" s="30">
        <f>E14</f>
        <v>0</v>
      </c>
      <c r="F13" s="26">
        <v>0</v>
      </c>
      <c r="G13" s="266"/>
    </row>
    <row r="14" spans="1:7" ht="18.75" customHeight="1">
      <c r="A14" s="264"/>
      <c r="B14" s="269"/>
      <c r="C14" s="260" t="s">
        <v>513</v>
      </c>
      <c r="D14" s="26">
        <v>0</v>
      </c>
      <c r="E14" s="30">
        <v>0</v>
      </c>
      <c r="F14" s="268">
        <f>E14-D14</f>
        <v>0</v>
      </c>
      <c r="G14" s="266"/>
    </row>
    <row r="15" spans="1:7" ht="18.75" customHeight="1">
      <c r="A15" s="250" t="s">
        <v>514</v>
      </c>
      <c r="B15" s="261"/>
      <c r="C15" s="261"/>
      <c r="D15" s="20">
        <f>D16</f>
        <v>0</v>
      </c>
      <c r="E15" s="262">
        <f>E16</f>
        <v>0</v>
      </c>
      <c r="F15" s="20">
        <f>F16</f>
        <v>0</v>
      </c>
      <c r="G15" s="263"/>
    </row>
    <row r="16" spans="1:7" ht="18.75" customHeight="1">
      <c r="A16" s="273"/>
      <c r="B16" s="272" t="s">
        <v>514</v>
      </c>
      <c r="C16" s="274"/>
      <c r="D16" s="26">
        <f>SUM(D17:D17)</f>
        <v>0</v>
      </c>
      <c r="E16" s="30">
        <f>SUM(E17:E17)</f>
        <v>0</v>
      </c>
      <c r="F16" s="26">
        <f>SUM(F17:F17)</f>
        <v>0</v>
      </c>
      <c r="G16" s="266"/>
    </row>
    <row r="17" spans="1:7" ht="18.75" customHeight="1">
      <c r="A17" s="273"/>
      <c r="B17" s="275"/>
      <c r="C17" s="274" t="s">
        <v>514</v>
      </c>
      <c r="D17" s="26">
        <v>0</v>
      </c>
      <c r="E17" s="30">
        <v>0</v>
      </c>
      <c r="F17" s="268">
        <f>E17-D17</f>
        <v>0</v>
      </c>
      <c r="G17" s="266"/>
    </row>
    <row r="18" spans="1:7" ht="18.75" customHeight="1">
      <c r="A18" s="250" t="s">
        <v>208</v>
      </c>
      <c r="B18" s="261"/>
      <c r="C18" s="261"/>
      <c r="D18" s="20">
        <f>D19</f>
        <v>0</v>
      </c>
      <c r="E18" s="262">
        <f>E19</f>
        <v>0</v>
      </c>
      <c r="F18" s="20">
        <f>F19</f>
        <v>0</v>
      </c>
      <c r="G18" s="263"/>
    </row>
    <row r="19" spans="1:7" ht="18.75" customHeight="1">
      <c r="A19" s="273"/>
      <c r="B19" s="272" t="s">
        <v>208</v>
      </c>
      <c r="C19" s="274"/>
      <c r="D19" s="26">
        <f>SUM(D20:D23)</f>
        <v>0</v>
      </c>
      <c r="E19" s="26">
        <f>SUM(E20:E23)</f>
        <v>0</v>
      </c>
      <c r="F19" s="26">
        <f>SUM(F20:F23)</f>
        <v>0</v>
      </c>
      <c r="G19" s="266"/>
    </row>
    <row r="20" spans="1:7" ht="18.75" customHeight="1">
      <c r="A20" s="273"/>
      <c r="B20" s="275"/>
      <c r="C20" s="274" t="s">
        <v>515</v>
      </c>
      <c r="D20" s="26">
        <v>0</v>
      </c>
      <c r="E20" s="30">
        <v>0</v>
      </c>
      <c r="F20" s="268">
        <f>E20-D20</f>
        <v>0</v>
      </c>
      <c r="G20" s="266"/>
    </row>
    <row r="21" spans="1:7" ht="18.75" customHeight="1">
      <c r="A21" s="273"/>
      <c r="B21" s="275"/>
      <c r="C21" s="280" t="s">
        <v>489</v>
      </c>
      <c r="D21" s="36">
        <v>0</v>
      </c>
      <c r="E21" s="39">
        <v>0</v>
      </c>
      <c r="F21" s="268">
        <f t="shared" ref="F21:F23" si="2">E21-D21</f>
        <v>0</v>
      </c>
      <c r="G21" s="281"/>
    </row>
    <row r="22" spans="1:7" ht="18.75" customHeight="1">
      <c r="A22" s="273"/>
      <c r="B22" s="275"/>
      <c r="C22" s="280" t="s">
        <v>490</v>
      </c>
      <c r="D22" s="36">
        <v>0</v>
      </c>
      <c r="E22" s="39">
        <v>0</v>
      </c>
      <c r="F22" s="268">
        <f t="shared" si="2"/>
        <v>0</v>
      </c>
      <c r="G22" s="281"/>
    </row>
    <row r="23" spans="1:7" ht="18.75" customHeight="1">
      <c r="A23" s="273"/>
      <c r="B23" s="275"/>
      <c r="C23" s="280" t="s">
        <v>516</v>
      </c>
      <c r="D23" s="36">
        <v>0</v>
      </c>
      <c r="E23" s="39">
        <v>0</v>
      </c>
      <c r="F23" s="268">
        <f t="shared" si="2"/>
        <v>0</v>
      </c>
      <c r="G23" s="281"/>
    </row>
    <row r="24" spans="1:7" ht="18.75" customHeight="1">
      <c r="A24" s="250" t="s">
        <v>187</v>
      </c>
      <c r="B24" s="276"/>
      <c r="C24" s="277"/>
      <c r="D24" s="42">
        <f>D25</f>
        <v>8000000</v>
      </c>
      <c r="E24" s="278">
        <f>E25</f>
        <v>7300000</v>
      </c>
      <c r="F24" s="42">
        <f>F25</f>
        <v>-700000</v>
      </c>
      <c r="G24" s="279"/>
    </row>
    <row r="25" spans="1:7" ht="18.75" customHeight="1">
      <c r="A25" s="273"/>
      <c r="B25" s="272" t="s">
        <v>187</v>
      </c>
      <c r="C25" s="280"/>
      <c r="D25" s="36">
        <f>SUM(D26:D27)</f>
        <v>8000000</v>
      </c>
      <c r="E25" s="39">
        <f>SUM(E26:E27)</f>
        <v>7300000</v>
      </c>
      <c r="F25" s="36">
        <f>SUM(F26:F27)</f>
        <v>-700000</v>
      </c>
      <c r="G25" s="281"/>
    </row>
    <row r="26" spans="1:7" ht="18.75" customHeight="1">
      <c r="A26" s="273"/>
      <c r="B26" s="275"/>
      <c r="C26" s="280" t="s">
        <v>188</v>
      </c>
      <c r="D26" s="36">
        <v>540000</v>
      </c>
      <c r="E26" s="39">
        <v>370000</v>
      </c>
      <c r="F26" s="36">
        <f>E26-D26</f>
        <v>-170000</v>
      </c>
      <c r="G26" s="281"/>
    </row>
    <row r="27" spans="1:7" ht="18.75" customHeight="1">
      <c r="A27" s="293"/>
      <c r="B27" s="294"/>
      <c r="C27" s="274" t="s">
        <v>189</v>
      </c>
      <c r="D27" s="26">
        <v>7460000</v>
      </c>
      <c r="E27" s="30">
        <v>6930000</v>
      </c>
      <c r="F27" s="36">
        <f>E27-D27</f>
        <v>-530000</v>
      </c>
      <c r="G27" s="266"/>
    </row>
    <row r="28" spans="1:7" ht="18.75" customHeight="1">
      <c r="A28" s="250" t="s">
        <v>190</v>
      </c>
      <c r="B28" s="288"/>
      <c r="C28" s="289"/>
      <c r="D28" s="20">
        <f>D29</f>
        <v>0</v>
      </c>
      <c r="E28" s="262">
        <f>E29</f>
        <v>0</v>
      </c>
      <c r="F28" s="20">
        <v>0</v>
      </c>
      <c r="G28" s="290"/>
    </row>
    <row r="29" spans="1:7" ht="18.75" customHeight="1">
      <c r="A29" s="273"/>
      <c r="B29" s="291" t="s">
        <v>190</v>
      </c>
      <c r="C29" s="292"/>
      <c r="D29" s="70">
        <f>SUM(D30:D31)</f>
        <v>0</v>
      </c>
      <c r="E29" s="71">
        <f>SUM(E30:E31)</f>
        <v>0</v>
      </c>
      <c r="F29" s="70">
        <v>0</v>
      </c>
      <c r="G29" s="246"/>
    </row>
    <row r="30" spans="1:7" ht="18.75" customHeight="1">
      <c r="A30" s="273"/>
      <c r="B30" s="275"/>
      <c r="C30" s="292" t="s">
        <v>191</v>
      </c>
      <c r="D30" s="70">
        <v>0</v>
      </c>
      <c r="E30" s="71">
        <v>0</v>
      </c>
      <c r="F30" s="268">
        <f>E30-D30</f>
        <v>0</v>
      </c>
      <c r="G30" s="246"/>
    </row>
    <row r="31" spans="1:7" ht="18.75" customHeight="1">
      <c r="A31" s="293"/>
      <c r="B31" s="294"/>
      <c r="C31" s="292" t="s">
        <v>192</v>
      </c>
      <c r="D31" s="70">
        <v>0</v>
      </c>
      <c r="E31" s="71">
        <v>0</v>
      </c>
      <c r="F31" s="268">
        <f>E31-D31</f>
        <v>0</v>
      </c>
      <c r="G31" s="246"/>
    </row>
    <row r="32" spans="1:7" ht="18.75" customHeight="1">
      <c r="A32" s="610" t="s">
        <v>193</v>
      </c>
      <c r="B32" s="296"/>
      <c r="C32" s="296"/>
      <c r="D32" s="107">
        <f>D33</f>
        <v>0</v>
      </c>
      <c r="E32" s="297">
        <f>E33</f>
        <v>0</v>
      </c>
      <c r="F32" s="107">
        <f>F33</f>
        <v>0</v>
      </c>
      <c r="G32" s="298"/>
    </row>
    <row r="33" spans="1:7" ht="18.75" customHeight="1">
      <c r="A33" s="273"/>
      <c r="B33" s="299" t="s">
        <v>193</v>
      </c>
      <c r="C33" s="292"/>
      <c r="D33" s="70">
        <f>SUM(D34:D34)</f>
        <v>0</v>
      </c>
      <c r="E33" s="71">
        <f>SUM(E34:E34)</f>
        <v>0</v>
      </c>
      <c r="F33" s="70">
        <f>SUM(F34:F34)</f>
        <v>0</v>
      </c>
      <c r="G33" s="246"/>
    </row>
    <row r="34" spans="1:7" ht="24.75" customHeight="1" thickBot="1">
      <c r="A34" s="282"/>
      <c r="B34" s="283"/>
      <c r="C34" s="615" t="s">
        <v>517</v>
      </c>
      <c r="D34" s="50">
        <v>0</v>
      </c>
      <c r="E34" s="51">
        <v>0</v>
      </c>
      <c r="F34" s="321">
        <f>E34-D34</f>
        <v>0</v>
      </c>
      <c r="G34" s="350"/>
    </row>
    <row r="35" spans="1:7" ht="24.75" customHeight="1" thickBot="1">
      <c r="A35" s="6" t="s">
        <v>158</v>
      </c>
      <c r="B35" s="6"/>
      <c r="C35" s="6"/>
      <c r="D35" s="2"/>
      <c r="E35" s="2"/>
      <c r="G35" s="239" t="s">
        <v>159</v>
      </c>
    </row>
    <row r="36" spans="1:7" ht="32.25" customHeight="1">
      <c r="A36" s="240" t="s">
        <v>160</v>
      </c>
      <c r="B36" s="241" t="s">
        <v>161</v>
      </c>
      <c r="C36" s="241" t="s">
        <v>162</v>
      </c>
      <c r="D36" s="10" t="s">
        <v>6</v>
      </c>
      <c r="E36" s="11" t="s">
        <v>7</v>
      </c>
      <c r="F36" s="242" t="s">
        <v>163</v>
      </c>
      <c r="G36" s="243" t="s">
        <v>164</v>
      </c>
    </row>
    <row r="37" spans="1:7" ht="18.75" customHeight="1">
      <c r="A37" s="610" t="s">
        <v>197</v>
      </c>
      <c r="B37" s="385"/>
      <c r="C37" s="305"/>
      <c r="D37" s="20">
        <f>D38</f>
        <v>6387326</v>
      </c>
      <c r="E37" s="262">
        <f>E38</f>
        <v>0</v>
      </c>
      <c r="F37" s="107">
        <f>F38</f>
        <v>-6387326</v>
      </c>
      <c r="G37" s="386"/>
    </row>
    <row r="38" spans="1:7" s="14" customFormat="1" ht="18.75" customHeight="1">
      <c r="A38" s="306"/>
      <c r="B38" s="272" t="s">
        <v>197</v>
      </c>
      <c r="C38" s="307"/>
      <c r="D38" s="26">
        <f>SUM(D39:D41)</f>
        <v>6387326</v>
      </c>
      <c r="E38" s="30">
        <f>SUM(E39:E41)</f>
        <v>0</v>
      </c>
      <c r="F38" s="26">
        <f>SUM(F39:F41)</f>
        <v>-6387326</v>
      </c>
      <c r="G38" s="308"/>
    </row>
    <row r="39" spans="1:7" ht="18.75" customHeight="1">
      <c r="A39" s="306"/>
      <c r="B39" s="275"/>
      <c r="C39" s="309" t="s">
        <v>198</v>
      </c>
      <c r="D39" s="26">
        <v>30000</v>
      </c>
      <c r="E39" s="30">
        <v>0</v>
      </c>
      <c r="F39" s="268">
        <f t="shared" ref="F39:F47" si="3">E39-D39</f>
        <v>-30000</v>
      </c>
      <c r="G39" s="281"/>
    </row>
    <row r="40" spans="1:7" ht="22.5" customHeight="1">
      <c r="A40" s="306"/>
      <c r="B40" s="275"/>
      <c r="C40" s="309" t="s">
        <v>36</v>
      </c>
      <c r="D40" s="26">
        <v>6357326</v>
      </c>
      <c r="E40" s="30">
        <v>0</v>
      </c>
      <c r="F40" s="268">
        <f t="shared" si="3"/>
        <v>-6357326</v>
      </c>
      <c r="G40" s="281"/>
    </row>
    <row r="41" spans="1:7" ht="18.75" customHeight="1">
      <c r="A41" s="306"/>
      <c r="B41" s="275"/>
      <c r="C41" s="309" t="s">
        <v>37</v>
      </c>
      <c r="D41" s="26">
        <v>0</v>
      </c>
      <c r="E41" s="30">
        <v>0</v>
      </c>
      <c r="F41" s="268">
        <f t="shared" si="3"/>
        <v>0</v>
      </c>
      <c r="G41" s="281"/>
    </row>
    <row r="42" spans="1:7" ht="18.75" customHeight="1">
      <c r="A42" s="250" t="s">
        <v>201</v>
      </c>
      <c r="B42" s="261"/>
      <c r="C42" s="261"/>
      <c r="D42" s="20">
        <f>D43</f>
        <v>315500</v>
      </c>
      <c r="E42" s="262">
        <f>E43</f>
        <v>295500</v>
      </c>
      <c r="F42" s="20">
        <f t="shared" si="3"/>
        <v>-20000</v>
      </c>
      <c r="G42" s="263"/>
    </row>
    <row r="43" spans="1:7" ht="18.75" customHeight="1">
      <c r="A43" s="273"/>
      <c r="B43" s="272" t="s">
        <v>201</v>
      </c>
      <c r="C43" s="312"/>
      <c r="D43" s="26">
        <f>SUM(D44:D47)</f>
        <v>315500</v>
      </c>
      <c r="E43" s="26">
        <f>SUM(E44:E47)</f>
        <v>295500</v>
      </c>
      <c r="F43" s="26">
        <f>E43-D43</f>
        <v>-20000</v>
      </c>
      <c r="G43" s="266"/>
    </row>
    <row r="44" spans="1:7" ht="18.75" customHeight="1">
      <c r="A44" s="273"/>
      <c r="B44" s="275"/>
      <c r="C44" s="312" t="s">
        <v>202</v>
      </c>
      <c r="D44" s="26">
        <v>500</v>
      </c>
      <c r="E44" s="30">
        <v>500</v>
      </c>
      <c r="F44" s="268">
        <f t="shared" si="3"/>
        <v>0</v>
      </c>
      <c r="G44" s="266"/>
    </row>
    <row r="45" spans="1:7" ht="18.75" customHeight="1">
      <c r="A45" s="273"/>
      <c r="B45" s="275"/>
      <c r="C45" s="280" t="s">
        <v>203</v>
      </c>
      <c r="D45" s="36">
        <v>20000</v>
      </c>
      <c r="E45" s="39">
        <v>20000</v>
      </c>
      <c r="F45" s="319">
        <f t="shared" si="3"/>
        <v>0</v>
      </c>
      <c r="G45" s="281"/>
    </row>
    <row r="46" spans="1:7" ht="18.75" customHeight="1">
      <c r="A46" s="273"/>
      <c r="B46" s="328"/>
      <c r="C46" s="274" t="s">
        <v>204</v>
      </c>
      <c r="D46" s="26">
        <v>295000</v>
      </c>
      <c r="E46" s="30">
        <v>275000</v>
      </c>
      <c r="F46" s="268">
        <f t="shared" si="3"/>
        <v>-20000</v>
      </c>
      <c r="G46" s="266"/>
    </row>
    <row r="47" spans="1:7" ht="18.75" customHeight="1" thickBot="1">
      <c r="A47" s="282"/>
      <c r="B47" s="616"/>
      <c r="C47" s="617" t="s">
        <v>518</v>
      </c>
      <c r="D47" s="61">
        <v>0</v>
      </c>
      <c r="E47" s="62">
        <v>0</v>
      </c>
      <c r="F47" s="321">
        <f t="shared" si="3"/>
        <v>0</v>
      </c>
      <c r="G47" s="618"/>
    </row>
    <row r="48" spans="1:7" ht="18" customHeight="1" thickBot="1">
      <c r="A48" s="330" t="s">
        <v>209</v>
      </c>
      <c r="B48" s="330"/>
      <c r="C48" s="330"/>
      <c r="D48" s="331"/>
      <c r="E48" s="332"/>
      <c r="F48" s="333"/>
      <c r="G48" s="334" t="s">
        <v>159</v>
      </c>
    </row>
    <row r="49" spans="1:8" ht="30" customHeight="1">
      <c r="A49" s="240" t="s">
        <v>160</v>
      </c>
      <c r="B49" s="241" t="s">
        <v>161</v>
      </c>
      <c r="C49" s="241" t="s">
        <v>162</v>
      </c>
      <c r="D49" s="55" t="s">
        <v>6</v>
      </c>
      <c r="E49" s="11" t="s">
        <v>7</v>
      </c>
      <c r="F49" s="287" t="s">
        <v>163</v>
      </c>
      <c r="G49" s="243" t="s">
        <v>164</v>
      </c>
    </row>
    <row r="50" spans="1:8" ht="24.75" customHeight="1">
      <c r="A50" s="626" t="s">
        <v>285</v>
      </c>
      <c r="B50" s="627"/>
      <c r="C50" s="628"/>
      <c r="D50" s="244">
        <f>D51+D71+D76+D116+D119+D125+D129+D133+D94</f>
        <v>14702826</v>
      </c>
      <c r="E50" s="244">
        <f>E51+E71+E76+E116+E119+E125+E129+E133+E94</f>
        <v>7595500</v>
      </c>
      <c r="F50" s="244">
        <f>F51+F71+F76+F116+F119+F125+F129+F133+F94</f>
        <v>-7107326</v>
      </c>
      <c r="G50" s="246"/>
      <c r="H50" s="619"/>
    </row>
    <row r="51" spans="1:8" ht="18.75" customHeight="1">
      <c r="A51" s="250" t="s">
        <v>211</v>
      </c>
      <c r="B51" s="261"/>
      <c r="C51" s="261"/>
      <c r="D51" s="20">
        <f>D52+D59+D63</f>
        <v>2246360</v>
      </c>
      <c r="E51" s="262">
        <f>E52+E59+E63</f>
        <v>2002805</v>
      </c>
      <c r="F51" s="20">
        <f>F52+F59+F63</f>
        <v>-243555</v>
      </c>
      <c r="G51" s="263"/>
    </row>
    <row r="52" spans="1:8" ht="18.75" customHeight="1">
      <c r="A52" s="273"/>
      <c r="B52" s="272" t="s">
        <v>212</v>
      </c>
      <c r="C52" s="312"/>
      <c r="D52" s="26">
        <f>SUM(D53:D58)</f>
        <v>1824540</v>
      </c>
      <c r="E52" s="30">
        <f>SUM(E53:E58)</f>
        <v>1603405</v>
      </c>
      <c r="F52" s="26">
        <f>SUM(F53:F58)</f>
        <v>-221135</v>
      </c>
      <c r="G52" s="266"/>
    </row>
    <row r="53" spans="1:8" ht="18.75" customHeight="1">
      <c r="A53" s="273"/>
      <c r="B53" s="275"/>
      <c r="C53" s="312" t="s">
        <v>213</v>
      </c>
      <c r="D53" s="26">
        <v>1084201</v>
      </c>
      <c r="E53" s="30">
        <v>965136</v>
      </c>
      <c r="F53" s="26">
        <f t="shared" ref="F53:F62" si="4">E53-D53</f>
        <v>-119065</v>
      </c>
      <c r="G53" s="266"/>
    </row>
    <row r="54" spans="1:8" ht="18.75" customHeight="1">
      <c r="A54" s="273"/>
      <c r="B54" s="275"/>
      <c r="C54" s="312" t="s">
        <v>47</v>
      </c>
      <c r="D54" s="70">
        <v>387180</v>
      </c>
      <c r="E54" s="71">
        <v>319954</v>
      </c>
      <c r="F54" s="26">
        <f t="shared" si="4"/>
        <v>-67226</v>
      </c>
      <c r="G54" s="266"/>
    </row>
    <row r="55" spans="1:8" ht="18.75" customHeight="1">
      <c r="A55" s="273"/>
      <c r="B55" s="275"/>
      <c r="C55" s="294" t="s">
        <v>287</v>
      </c>
      <c r="D55" s="70">
        <v>0</v>
      </c>
      <c r="E55" s="71">
        <v>0</v>
      </c>
      <c r="F55" s="26">
        <f t="shared" si="4"/>
        <v>0</v>
      </c>
      <c r="G55" s="246"/>
    </row>
    <row r="56" spans="1:8" ht="18.75" customHeight="1">
      <c r="A56" s="255"/>
      <c r="B56" s="275"/>
      <c r="C56" s="294" t="s">
        <v>49</v>
      </c>
      <c r="D56" s="337">
        <v>131524</v>
      </c>
      <c r="E56" s="338">
        <v>114758</v>
      </c>
      <c r="F56" s="26">
        <f t="shared" si="4"/>
        <v>-16766</v>
      </c>
      <c r="G56" s="246"/>
    </row>
    <row r="57" spans="1:8" ht="18.75" customHeight="1">
      <c r="A57" s="273"/>
      <c r="B57" s="275"/>
      <c r="C57" s="312" t="s">
        <v>50</v>
      </c>
      <c r="D57" s="337">
        <v>156815</v>
      </c>
      <c r="E57" s="338">
        <v>138737</v>
      </c>
      <c r="F57" s="26">
        <f t="shared" si="4"/>
        <v>-18078</v>
      </c>
      <c r="G57" s="266"/>
    </row>
    <row r="58" spans="1:8" ht="18.75" customHeight="1">
      <c r="A58" s="255"/>
      <c r="B58" s="275"/>
      <c r="C58" s="312" t="s">
        <v>51</v>
      </c>
      <c r="D58" s="26">
        <v>64820</v>
      </c>
      <c r="E58" s="30">
        <v>64820</v>
      </c>
      <c r="F58" s="26">
        <f t="shared" si="4"/>
        <v>0</v>
      </c>
      <c r="G58" s="266"/>
    </row>
    <row r="59" spans="1:8" ht="18.75" customHeight="1">
      <c r="A59" s="273"/>
      <c r="B59" s="272" t="s">
        <v>214</v>
      </c>
      <c r="C59" s="312"/>
      <c r="D59" s="26">
        <f>SUM(D60:D62)</f>
        <v>24000</v>
      </c>
      <c r="E59" s="30">
        <f>SUM(E60:E62)</f>
        <v>27800</v>
      </c>
      <c r="F59" s="26">
        <f t="shared" si="4"/>
        <v>3800</v>
      </c>
      <c r="G59" s="266"/>
    </row>
    <row r="60" spans="1:8" ht="18.75" customHeight="1">
      <c r="A60" s="255"/>
      <c r="B60" s="275"/>
      <c r="C60" s="312" t="s">
        <v>215</v>
      </c>
      <c r="D60" s="26">
        <v>12500</v>
      </c>
      <c r="E60" s="30">
        <v>12500</v>
      </c>
      <c r="F60" s="26">
        <f t="shared" si="4"/>
        <v>0</v>
      </c>
      <c r="G60" s="266"/>
    </row>
    <row r="61" spans="1:8" ht="18.75" customHeight="1">
      <c r="A61" s="273"/>
      <c r="B61" s="275"/>
      <c r="C61" s="294" t="s">
        <v>216</v>
      </c>
      <c r="D61" s="70">
        <v>0</v>
      </c>
      <c r="E61" s="71">
        <v>0</v>
      </c>
      <c r="F61" s="26">
        <f t="shared" si="4"/>
        <v>0</v>
      </c>
      <c r="G61" s="246"/>
    </row>
    <row r="62" spans="1:8" ht="18.75" customHeight="1">
      <c r="A62" s="273"/>
      <c r="B62" s="294"/>
      <c r="C62" s="294" t="s">
        <v>217</v>
      </c>
      <c r="D62" s="70">
        <v>11500</v>
      </c>
      <c r="E62" s="71">
        <v>15300</v>
      </c>
      <c r="F62" s="26">
        <f t="shared" si="4"/>
        <v>3800</v>
      </c>
      <c r="G62" s="246"/>
    </row>
    <row r="63" spans="1:8" ht="18.75" customHeight="1">
      <c r="A63" s="273"/>
      <c r="B63" s="272" t="s">
        <v>218</v>
      </c>
      <c r="C63" s="312"/>
      <c r="D63" s="26">
        <f>SUM(D64:D70)</f>
        <v>397820</v>
      </c>
      <c r="E63" s="30">
        <f>SUM(E64:E70)</f>
        <v>371600</v>
      </c>
      <c r="F63" s="26">
        <f>SUM(F64:F70)</f>
        <v>-26220</v>
      </c>
      <c r="G63" s="266"/>
    </row>
    <row r="64" spans="1:8" ht="18.75" customHeight="1">
      <c r="A64" s="273"/>
      <c r="B64" s="275"/>
      <c r="C64" s="312" t="s">
        <v>219</v>
      </c>
      <c r="D64" s="26">
        <v>1200</v>
      </c>
      <c r="E64" s="30">
        <v>1200</v>
      </c>
      <c r="F64" s="26">
        <f t="shared" ref="F64:F70" si="5">E64-D64</f>
        <v>0</v>
      </c>
      <c r="G64" s="266"/>
    </row>
    <row r="65" spans="1:7" ht="18.75" customHeight="1">
      <c r="A65" s="273"/>
      <c r="B65" s="275"/>
      <c r="C65" s="339" t="s">
        <v>220</v>
      </c>
      <c r="D65" s="26">
        <v>192080</v>
      </c>
      <c r="E65" s="30">
        <v>179920</v>
      </c>
      <c r="F65" s="26">
        <f t="shared" si="5"/>
        <v>-12160</v>
      </c>
      <c r="G65" s="266"/>
    </row>
    <row r="66" spans="1:7" ht="18.75" customHeight="1">
      <c r="A66" s="273"/>
      <c r="B66" s="275"/>
      <c r="C66" s="312" t="s">
        <v>221</v>
      </c>
      <c r="D66" s="26">
        <v>13600</v>
      </c>
      <c r="E66" s="30">
        <v>17000</v>
      </c>
      <c r="F66" s="26">
        <f t="shared" si="5"/>
        <v>3400</v>
      </c>
      <c r="G66" s="266"/>
    </row>
    <row r="67" spans="1:7" ht="18.75" customHeight="1">
      <c r="A67" s="273"/>
      <c r="B67" s="275"/>
      <c r="C67" s="312" t="s">
        <v>222</v>
      </c>
      <c r="D67" s="26">
        <v>51700</v>
      </c>
      <c r="E67" s="30">
        <v>34000</v>
      </c>
      <c r="F67" s="26">
        <f t="shared" si="5"/>
        <v>-17700</v>
      </c>
      <c r="G67" s="266"/>
    </row>
    <row r="68" spans="1:7" ht="18.75" customHeight="1">
      <c r="A68" s="273"/>
      <c r="B68" s="275"/>
      <c r="C68" s="312" t="s">
        <v>223</v>
      </c>
      <c r="D68" s="26">
        <v>20440</v>
      </c>
      <c r="E68" s="30">
        <v>20680</v>
      </c>
      <c r="F68" s="26">
        <f t="shared" si="5"/>
        <v>240</v>
      </c>
      <c r="G68" s="266"/>
    </row>
    <row r="69" spans="1:7" ht="18.75" customHeight="1">
      <c r="A69" s="273"/>
      <c r="B69" s="275"/>
      <c r="C69" s="312" t="s">
        <v>224</v>
      </c>
      <c r="D69" s="26">
        <v>0</v>
      </c>
      <c r="E69" s="30">
        <v>0</v>
      </c>
      <c r="F69" s="26">
        <f t="shared" si="5"/>
        <v>0</v>
      </c>
      <c r="G69" s="266"/>
    </row>
    <row r="70" spans="1:7" ht="18.75" customHeight="1">
      <c r="A70" s="273"/>
      <c r="B70" s="275"/>
      <c r="C70" s="312" t="s">
        <v>225</v>
      </c>
      <c r="D70" s="26">
        <v>118800</v>
      </c>
      <c r="E70" s="30">
        <v>118800</v>
      </c>
      <c r="F70" s="26">
        <f t="shared" si="5"/>
        <v>0</v>
      </c>
      <c r="G70" s="266"/>
    </row>
    <row r="71" spans="1:7" ht="18.75" customHeight="1">
      <c r="A71" s="250" t="s">
        <v>226</v>
      </c>
      <c r="B71" s="261"/>
      <c r="C71" s="261"/>
      <c r="D71" s="20">
        <f>D72</f>
        <v>46500</v>
      </c>
      <c r="E71" s="262">
        <f>E72</f>
        <v>84500</v>
      </c>
      <c r="F71" s="20">
        <f>F72</f>
        <v>38000</v>
      </c>
      <c r="G71" s="263"/>
    </row>
    <row r="72" spans="1:7" ht="18.75" customHeight="1">
      <c r="A72" s="273"/>
      <c r="B72" s="272" t="s">
        <v>227</v>
      </c>
      <c r="C72" s="312"/>
      <c r="D72" s="26">
        <f>SUM(D73:D75)</f>
        <v>46500</v>
      </c>
      <c r="E72" s="30">
        <f>SUM(E73:E75)</f>
        <v>84500</v>
      </c>
      <c r="F72" s="26">
        <f>SUM(F73:F75)</f>
        <v>38000</v>
      </c>
      <c r="G72" s="266"/>
    </row>
    <row r="73" spans="1:7" ht="18.75" customHeight="1">
      <c r="A73" s="273"/>
      <c r="B73" s="275"/>
      <c r="C73" s="312" t="s">
        <v>227</v>
      </c>
      <c r="D73" s="26">
        <v>5500</v>
      </c>
      <c r="E73" s="30">
        <v>5500</v>
      </c>
      <c r="F73" s="26">
        <f>E73-D73</f>
        <v>0</v>
      </c>
      <c r="G73" s="266"/>
    </row>
    <row r="74" spans="1:7" ht="18.75" customHeight="1">
      <c r="A74" s="273"/>
      <c r="B74" s="275"/>
      <c r="C74" s="312" t="s">
        <v>228</v>
      </c>
      <c r="D74" s="26">
        <v>17000</v>
      </c>
      <c r="E74" s="30">
        <v>65000</v>
      </c>
      <c r="F74" s="26">
        <f>E74-D74</f>
        <v>48000</v>
      </c>
      <c r="G74" s="266"/>
    </row>
    <row r="75" spans="1:7" ht="18.75" customHeight="1">
      <c r="A75" s="273"/>
      <c r="B75" s="275"/>
      <c r="C75" s="256" t="s">
        <v>229</v>
      </c>
      <c r="D75" s="36">
        <v>24000</v>
      </c>
      <c r="E75" s="39">
        <v>14000</v>
      </c>
      <c r="F75" s="26">
        <f>E75-D75</f>
        <v>-10000</v>
      </c>
      <c r="G75" s="281"/>
    </row>
    <row r="76" spans="1:7" ht="18.75" customHeight="1">
      <c r="A76" s="250" t="s">
        <v>230</v>
      </c>
      <c r="B76" s="261"/>
      <c r="C76" s="261"/>
      <c r="D76" s="20">
        <f>D77</f>
        <v>9239666</v>
      </c>
      <c r="E76" s="262">
        <f>E77</f>
        <v>2677920</v>
      </c>
      <c r="F76" s="20">
        <f>F77</f>
        <v>-6561746</v>
      </c>
      <c r="G76" s="263"/>
    </row>
    <row r="77" spans="1:7" ht="18.75" customHeight="1">
      <c r="A77" s="273"/>
      <c r="B77" s="272" t="s">
        <v>519</v>
      </c>
      <c r="C77" s="312"/>
      <c r="D77" s="26">
        <f>SUM(D78:D93)</f>
        <v>9239666</v>
      </c>
      <c r="E77" s="30">
        <f>SUM(E78:E93)</f>
        <v>2677920</v>
      </c>
      <c r="F77" s="26">
        <f t="shared" ref="F77:F86" si="6">E77-D77</f>
        <v>-6561746</v>
      </c>
      <c r="G77" s="266"/>
    </row>
    <row r="78" spans="1:7" ht="18.75" customHeight="1">
      <c r="A78" s="273"/>
      <c r="B78" s="275"/>
      <c r="C78" s="339" t="s">
        <v>148</v>
      </c>
      <c r="D78" s="26">
        <v>88746</v>
      </c>
      <c r="E78" s="30">
        <v>86600</v>
      </c>
      <c r="F78" s="26">
        <f t="shared" si="6"/>
        <v>-2146</v>
      </c>
      <c r="G78" s="266"/>
    </row>
    <row r="79" spans="1:7" ht="18.75" customHeight="1">
      <c r="A79" s="273"/>
      <c r="B79" s="275"/>
      <c r="C79" s="339" t="s">
        <v>416</v>
      </c>
      <c r="D79" s="26">
        <v>119400</v>
      </c>
      <c r="E79" s="30">
        <v>102000</v>
      </c>
      <c r="F79" s="26">
        <f t="shared" si="6"/>
        <v>-17400</v>
      </c>
      <c r="G79" s="266"/>
    </row>
    <row r="80" spans="1:7" ht="18.75" customHeight="1">
      <c r="A80" s="273"/>
      <c r="B80" s="275"/>
      <c r="C80" s="339" t="s">
        <v>520</v>
      </c>
      <c r="D80" s="26">
        <v>125460</v>
      </c>
      <c r="E80" s="30">
        <v>99260</v>
      </c>
      <c r="F80" s="26">
        <f t="shared" si="6"/>
        <v>-26200</v>
      </c>
      <c r="G80" s="266"/>
    </row>
    <row r="81" spans="1:7" ht="18.75" customHeight="1">
      <c r="A81" s="273"/>
      <c r="B81" s="275"/>
      <c r="C81" s="339" t="s">
        <v>521</v>
      </c>
      <c r="D81" s="26">
        <v>10000</v>
      </c>
      <c r="E81" s="30">
        <v>10000</v>
      </c>
      <c r="F81" s="26">
        <f t="shared" si="6"/>
        <v>0</v>
      </c>
      <c r="G81" s="266"/>
    </row>
    <row r="82" spans="1:7" ht="18.75" customHeight="1">
      <c r="A82" s="273"/>
      <c r="B82" s="275"/>
      <c r="C82" s="260" t="s">
        <v>522</v>
      </c>
      <c r="D82" s="26">
        <v>8077000</v>
      </c>
      <c r="E82" s="30">
        <v>1640000</v>
      </c>
      <c r="F82" s="26">
        <f t="shared" si="6"/>
        <v>-6437000</v>
      </c>
      <c r="G82" s="266"/>
    </row>
    <row r="83" spans="1:7" ht="18.75" customHeight="1">
      <c r="A83" s="273"/>
      <c r="B83" s="275"/>
      <c r="C83" s="260" t="s">
        <v>523</v>
      </c>
      <c r="D83" s="26">
        <v>10000</v>
      </c>
      <c r="E83" s="30">
        <v>10000</v>
      </c>
      <c r="F83" s="26">
        <f t="shared" si="6"/>
        <v>0</v>
      </c>
      <c r="G83" s="266"/>
    </row>
    <row r="84" spans="1:7" ht="18.75" customHeight="1">
      <c r="A84" s="273"/>
      <c r="B84" s="275"/>
      <c r="C84" s="382" t="s">
        <v>524</v>
      </c>
      <c r="D84" s="26">
        <v>41000</v>
      </c>
      <c r="E84" s="30">
        <v>39000</v>
      </c>
      <c r="F84" s="26">
        <f t="shared" si="6"/>
        <v>-2000</v>
      </c>
      <c r="G84" s="266"/>
    </row>
    <row r="85" spans="1:7" ht="18.75" customHeight="1">
      <c r="A85" s="273"/>
      <c r="B85" s="275"/>
      <c r="C85" s="382" t="s">
        <v>172</v>
      </c>
      <c r="D85" s="70">
        <v>77900</v>
      </c>
      <c r="E85" s="71">
        <v>77900</v>
      </c>
      <c r="F85" s="26">
        <f t="shared" si="6"/>
        <v>0</v>
      </c>
      <c r="G85" s="246"/>
    </row>
    <row r="86" spans="1:7" ht="18.75" customHeight="1" thickBot="1">
      <c r="A86" s="282"/>
      <c r="B86" s="283"/>
      <c r="C86" s="387" t="s">
        <v>525</v>
      </c>
      <c r="D86" s="50">
        <v>133500</v>
      </c>
      <c r="E86" s="51">
        <v>78300</v>
      </c>
      <c r="F86" s="50">
        <f t="shared" si="6"/>
        <v>-55200</v>
      </c>
      <c r="G86" s="350"/>
    </row>
    <row r="87" spans="1:7" ht="17.25" customHeight="1" thickBot="1">
      <c r="A87" s="286" t="s">
        <v>209</v>
      </c>
      <c r="B87" s="286"/>
      <c r="C87" s="286"/>
      <c r="D87" s="53"/>
      <c r="E87" s="2"/>
      <c r="F87" s="54"/>
      <c r="G87" s="239" t="s">
        <v>159</v>
      </c>
    </row>
    <row r="88" spans="1:7" ht="27" customHeight="1">
      <c r="A88" s="240" t="s">
        <v>160</v>
      </c>
      <c r="B88" s="241" t="s">
        <v>161</v>
      </c>
      <c r="C88" s="241" t="s">
        <v>162</v>
      </c>
      <c r="D88" s="55" t="s">
        <v>6</v>
      </c>
      <c r="E88" s="11" t="s">
        <v>7</v>
      </c>
      <c r="F88" s="287" t="s">
        <v>163</v>
      </c>
      <c r="G88" s="243" t="s">
        <v>164</v>
      </c>
    </row>
    <row r="89" spans="1:7" ht="18.75" customHeight="1">
      <c r="A89" s="273" t="s">
        <v>67</v>
      </c>
      <c r="B89" s="275" t="s">
        <v>526</v>
      </c>
      <c r="C89" s="339" t="s">
        <v>527</v>
      </c>
      <c r="D89" s="26">
        <v>111400</v>
      </c>
      <c r="E89" s="30">
        <v>111400</v>
      </c>
      <c r="F89" s="26">
        <f t="shared" ref="F89:F93" si="7">E89-D89</f>
        <v>0</v>
      </c>
      <c r="G89" s="266"/>
    </row>
    <row r="90" spans="1:7" ht="18.75" customHeight="1">
      <c r="A90" s="273"/>
      <c r="B90" s="275"/>
      <c r="C90" s="339" t="s">
        <v>528</v>
      </c>
      <c r="D90" s="26">
        <v>68400</v>
      </c>
      <c r="E90" s="30">
        <v>68400</v>
      </c>
      <c r="F90" s="26">
        <f t="shared" si="7"/>
        <v>0</v>
      </c>
      <c r="G90" s="266"/>
    </row>
    <row r="91" spans="1:7" ht="18.75" customHeight="1">
      <c r="A91" s="273"/>
      <c r="B91" s="275"/>
      <c r="C91" s="342" t="s">
        <v>529</v>
      </c>
      <c r="D91" s="103">
        <v>113500</v>
      </c>
      <c r="E91" s="104">
        <v>113500</v>
      </c>
      <c r="F91" s="26">
        <f t="shared" si="7"/>
        <v>0</v>
      </c>
      <c r="G91" s="266"/>
    </row>
    <row r="92" spans="1:7" ht="18.75" customHeight="1">
      <c r="A92" s="273"/>
      <c r="B92" s="275"/>
      <c r="C92" s="339" t="s">
        <v>530</v>
      </c>
      <c r="D92" s="26">
        <v>212500</v>
      </c>
      <c r="E92" s="30">
        <v>189500</v>
      </c>
      <c r="F92" s="26">
        <f t="shared" si="7"/>
        <v>-23000</v>
      </c>
      <c r="G92" s="246"/>
    </row>
    <row r="93" spans="1:7" ht="18.75" customHeight="1">
      <c r="A93" s="273"/>
      <c r="B93" s="275"/>
      <c r="C93" s="339" t="s">
        <v>531</v>
      </c>
      <c r="D93" s="26">
        <v>50860</v>
      </c>
      <c r="E93" s="30">
        <v>52060</v>
      </c>
      <c r="F93" s="26">
        <f t="shared" si="7"/>
        <v>1200</v>
      </c>
      <c r="G93" s="246"/>
    </row>
    <row r="94" spans="1:7" ht="15.75" customHeight="1">
      <c r="A94" s="250" t="s">
        <v>263</v>
      </c>
      <c r="B94" s="261"/>
      <c r="C94" s="261"/>
      <c r="D94" s="20">
        <f>D95</f>
        <v>3160300</v>
      </c>
      <c r="E94" s="262">
        <f>E95</f>
        <v>2820275</v>
      </c>
      <c r="F94" s="20">
        <f>F95</f>
        <v>-340025</v>
      </c>
      <c r="G94" s="263"/>
    </row>
    <row r="95" spans="1:7" ht="15.75" customHeight="1">
      <c r="A95" s="273"/>
      <c r="B95" s="272" t="s">
        <v>263</v>
      </c>
      <c r="C95" s="312"/>
      <c r="D95" s="26">
        <f>SUM(D96:D115)</f>
        <v>3160300</v>
      </c>
      <c r="E95" s="26">
        <f>SUM(E96:E115)</f>
        <v>2820275</v>
      </c>
      <c r="F95" s="26">
        <f>E95-D95</f>
        <v>-340025</v>
      </c>
      <c r="G95" s="266"/>
    </row>
    <row r="96" spans="1:7" ht="24" customHeight="1">
      <c r="A96" s="273"/>
      <c r="B96" s="275"/>
      <c r="C96" s="274" t="s">
        <v>532</v>
      </c>
      <c r="D96" s="26">
        <v>720000</v>
      </c>
      <c r="E96" s="30">
        <v>0</v>
      </c>
      <c r="F96" s="26">
        <f>E96-D96</f>
        <v>-720000</v>
      </c>
      <c r="G96" s="266"/>
    </row>
    <row r="97" spans="1:7" ht="24" customHeight="1">
      <c r="A97" s="273"/>
      <c r="B97" s="275"/>
      <c r="C97" s="274" t="s">
        <v>552</v>
      </c>
      <c r="D97" s="26">
        <v>0</v>
      </c>
      <c r="E97" s="30">
        <v>400000</v>
      </c>
      <c r="F97" s="26">
        <f t="shared" ref="F97:F98" si="8">E97-D97</f>
        <v>400000</v>
      </c>
      <c r="G97" s="266"/>
    </row>
    <row r="98" spans="1:7" ht="24" customHeight="1">
      <c r="A98" s="273"/>
      <c r="B98" s="275"/>
      <c r="C98" s="274" t="s">
        <v>553</v>
      </c>
      <c r="D98" s="26">
        <v>0</v>
      </c>
      <c r="E98" s="30">
        <v>240000</v>
      </c>
      <c r="F98" s="26">
        <f t="shared" si="8"/>
        <v>240000</v>
      </c>
      <c r="G98" s="266"/>
    </row>
    <row r="99" spans="1:7" ht="24" customHeight="1">
      <c r="A99" s="273"/>
      <c r="B99" s="275"/>
      <c r="C99" s="274" t="s">
        <v>533</v>
      </c>
      <c r="D99" s="26">
        <v>310000</v>
      </c>
      <c r="E99" s="30">
        <v>290000</v>
      </c>
      <c r="F99" s="26">
        <f t="shared" ref="F99:F115" si="9">E99-D99</f>
        <v>-20000</v>
      </c>
      <c r="G99" s="266"/>
    </row>
    <row r="100" spans="1:7" ht="24" customHeight="1">
      <c r="A100" s="273"/>
      <c r="B100" s="275"/>
      <c r="C100" s="274" t="s">
        <v>534</v>
      </c>
      <c r="D100" s="26">
        <v>265000</v>
      </c>
      <c r="E100" s="30">
        <v>160000</v>
      </c>
      <c r="F100" s="26">
        <f t="shared" si="9"/>
        <v>-105000</v>
      </c>
      <c r="G100" s="246"/>
    </row>
    <row r="101" spans="1:7" ht="24" customHeight="1">
      <c r="A101" s="273"/>
      <c r="B101" s="275"/>
      <c r="C101" s="274" t="s">
        <v>535</v>
      </c>
      <c r="D101" s="26">
        <v>240000</v>
      </c>
      <c r="E101" s="30">
        <v>160000</v>
      </c>
      <c r="F101" s="26">
        <f t="shared" si="9"/>
        <v>-80000</v>
      </c>
      <c r="G101" s="246"/>
    </row>
    <row r="102" spans="1:7" ht="24" customHeight="1">
      <c r="A102" s="273"/>
      <c r="B102" s="275"/>
      <c r="C102" s="274" t="s">
        <v>536</v>
      </c>
      <c r="D102" s="26">
        <v>235000</v>
      </c>
      <c r="E102" s="30">
        <v>180000</v>
      </c>
      <c r="F102" s="26">
        <f t="shared" si="9"/>
        <v>-55000</v>
      </c>
      <c r="G102" s="246"/>
    </row>
    <row r="103" spans="1:7" ht="24" customHeight="1">
      <c r="A103" s="273"/>
      <c r="B103" s="275"/>
      <c r="C103" s="274" t="s">
        <v>537</v>
      </c>
      <c r="D103" s="26">
        <v>165000</v>
      </c>
      <c r="E103" s="30">
        <v>130000</v>
      </c>
      <c r="F103" s="26">
        <f t="shared" si="9"/>
        <v>-35000</v>
      </c>
      <c r="G103" s="246"/>
    </row>
    <row r="104" spans="1:7" ht="24" customHeight="1">
      <c r="A104" s="273"/>
      <c r="B104" s="275"/>
      <c r="C104" s="274" t="s">
        <v>554</v>
      </c>
      <c r="D104" s="26">
        <v>0</v>
      </c>
      <c r="E104" s="30">
        <v>180000</v>
      </c>
      <c r="F104" s="26">
        <f t="shared" ref="F104" si="10">E104-D104</f>
        <v>180000</v>
      </c>
      <c r="G104" s="246"/>
    </row>
    <row r="105" spans="1:7" ht="24" customHeight="1">
      <c r="A105" s="273"/>
      <c r="B105" s="275"/>
      <c r="C105" s="274" t="s">
        <v>555</v>
      </c>
      <c r="D105" s="26">
        <v>115000</v>
      </c>
      <c r="E105" s="30">
        <v>90000</v>
      </c>
      <c r="F105" s="26">
        <f t="shared" si="9"/>
        <v>-25000</v>
      </c>
      <c r="G105" s="246"/>
    </row>
    <row r="106" spans="1:7" ht="24" customHeight="1">
      <c r="A106" s="273"/>
      <c r="B106" s="275"/>
      <c r="C106" s="274" t="s">
        <v>538</v>
      </c>
      <c r="D106" s="26">
        <v>40000</v>
      </c>
      <c r="E106" s="30">
        <v>40000</v>
      </c>
      <c r="F106" s="26">
        <f t="shared" si="9"/>
        <v>0</v>
      </c>
      <c r="G106" s="246"/>
    </row>
    <row r="107" spans="1:7" ht="24" customHeight="1">
      <c r="A107" s="273"/>
      <c r="B107" s="275"/>
      <c r="C107" s="274" t="s">
        <v>539</v>
      </c>
      <c r="D107" s="26">
        <v>12000</v>
      </c>
      <c r="E107" s="30">
        <v>12000</v>
      </c>
      <c r="F107" s="26">
        <f t="shared" si="9"/>
        <v>0</v>
      </c>
      <c r="G107" s="246"/>
    </row>
    <row r="108" spans="1:7" ht="24" customHeight="1">
      <c r="A108" s="273"/>
      <c r="B108" s="275"/>
      <c r="C108" s="274" t="s">
        <v>540</v>
      </c>
      <c r="D108" s="26">
        <v>13000</v>
      </c>
      <c r="E108" s="30">
        <v>13000</v>
      </c>
      <c r="F108" s="26">
        <f t="shared" si="9"/>
        <v>0</v>
      </c>
      <c r="G108" s="246"/>
    </row>
    <row r="109" spans="1:7" ht="24" customHeight="1">
      <c r="A109" s="273"/>
      <c r="B109" s="275"/>
      <c r="C109" s="274" t="s">
        <v>541</v>
      </c>
      <c r="D109" s="26">
        <v>13000</v>
      </c>
      <c r="E109" s="30">
        <v>13000</v>
      </c>
      <c r="F109" s="26">
        <f t="shared" si="9"/>
        <v>0</v>
      </c>
      <c r="G109" s="246"/>
    </row>
    <row r="110" spans="1:7" ht="24" customHeight="1">
      <c r="A110" s="273"/>
      <c r="B110" s="275"/>
      <c r="C110" s="274" t="s">
        <v>542</v>
      </c>
      <c r="D110" s="26">
        <v>11000</v>
      </c>
      <c r="E110" s="30">
        <v>11000</v>
      </c>
      <c r="F110" s="26">
        <f t="shared" si="9"/>
        <v>0</v>
      </c>
      <c r="G110" s="246"/>
    </row>
    <row r="111" spans="1:7" ht="24" customHeight="1">
      <c r="A111" s="273"/>
      <c r="B111" s="275"/>
      <c r="C111" s="274" t="s">
        <v>543</v>
      </c>
      <c r="D111" s="26">
        <v>8000</v>
      </c>
      <c r="E111" s="30">
        <v>8000</v>
      </c>
      <c r="F111" s="26">
        <f t="shared" si="9"/>
        <v>0</v>
      </c>
      <c r="G111" s="246"/>
    </row>
    <row r="112" spans="1:7" ht="24" customHeight="1">
      <c r="A112" s="273"/>
      <c r="B112" s="275"/>
      <c r="C112" s="274" t="s">
        <v>544</v>
      </c>
      <c r="D112" s="26">
        <v>8000</v>
      </c>
      <c r="E112" s="30">
        <v>8000</v>
      </c>
      <c r="F112" s="26">
        <f t="shared" si="9"/>
        <v>0</v>
      </c>
      <c r="G112" s="246"/>
    </row>
    <row r="113" spans="1:7" ht="24" customHeight="1">
      <c r="A113" s="273"/>
      <c r="B113" s="275"/>
      <c r="C113" s="274" t="s">
        <v>545</v>
      </c>
      <c r="D113" s="26">
        <v>685300</v>
      </c>
      <c r="E113" s="30">
        <v>390275</v>
      </c>
      <c r="F113" s="26">
        <f t="shared" si="9"/>
        <v>-295025</v>
      </c>
      <c r="G113" s="246"/>
    </row>
    <row r="114" spans="1:7" ht="16.5" customHeight="1">
      <c r="A114" s="273"/>
      <c r="B114" s="275"/>
      <c r="C114" s="320" t="s">
        <v>546</v>
      </c>
      <c r="D114" s="26">
        <v>250000</v>
      </c>
      <c r="E114" s="30">
        <v>250000</v>
      </c>
      <c r="F114" s="26">
        <f t="shared" si="9"/>
        <v>0</v>
      </c>
      <c r="G114" s="246"/>
    </row>
    <row r="115" spans="1:7" ht="24" customHeight="1">
      <c r="A115" s="273"/>
      <c r="B115" s="275"/>
      <c r="C115" s="320" t="s">
        <v>547</v>
      </c>
      <c r="D115" s="26">
        <v>70000</v>
      </c>
      <c r="E115" s="30">
        <v>245000</v>
      </c>
      <c r="F115" s="26">
        <f t="shared" si="9"/>
        <v>175000</v>
      </c>
      <c r="G115" s="246"/>
    </row>
    <row r="116" spans="1:7" ht="15.75" customHeight="1">
      <c r="A116" s="250" t="s">
        <v>241</v>
      </c>
      <c r="B116" s="261"/>
      <c r="C116" s="296"/>
      <c r="D116" s="107">
        <f>D117+D120</f>
        <v>0</v>
      </c>
      <c r="E116" s="297">
        <f>E117+E120</f>
        <v>0</v>
      </c>
      <c r="F116" s="107">
        <f>F117+F120</f>
        <v>0</v>
      </c>
      <c r="G116" s="298"/>
    </row>
    <row r="117" spans="1:7" ht="15.75" customHeight="1">
      <c r="A117" s="273"/>
      <c r="B117" s="272" t="s">
        <v>241</v>
      </c>
      <c r="C117" s="312"/>
      <c r="D117" s="26">
        <f>D118</f>
        <v>0</v>
      </c>
      <c r="E117" s="30">
        <f>E118</f>
        <v>0</v>
      </c>
      <c r="F117" s="26">
        <f>F118</f>
        <v>0</v>
      </c>
      <c r="G117" s="266"/>
    </row>
    <row r="118" spans="1:7" ht="15.75" customHeight="1">
      <c r="A118" s="273"/>
      <c r="B118" s="275"/>
      <c r="C118" s="312" t="s">
        <v>241</v>
      </c>
      <c r="D118" s="26">
        <v>0</v>
      </c>
      <c r="E118" s="30">
        <v>0</v>
      </c>
      <c r="F118" s="26">
        <f>E118-D118</f>
        <v>0</v>
      </c>
      <c r="G118" s="266"/>
    </row>
    <row r="119" spans="1:7" ht="15.75" customHeight="1">
      <c r="A119" s="250" t="s">
        <v>242</v>
      </c>
      <c r="B119" s="276"/>
      <c r="C119" s="261"/>
      <c r="D119" s="107">
        <f>SUM(D120)</f>
        <v>0</v>
      </c>
      <c r="E119" s="297">
        <f>SUM(E120)</f>
        <v>0</v>
      </c>
      <c r="F119" s="20">
        <f>E119-D119</f>
        <v>0</v>
      </c>
      <c r="G119" s="298"/>
    </row>
    <row r="120" spans="1:7" ht="15.75" customHeight="1">
      <c r="A120" s="273"/>
      <c r="B120" s="272" t="s">
        <v>243</v>
      </c>
      <c r="C120" s="312"/>
      <c r="D120" s="26">
        <f>SUM(D121:D122)</f>
        <v>0</v>
      </c>
      <c r="E120" s="30">
        <f>SUM(E121:E122)</f>
        <v>0</v>
      </c>
      <c r="F120" s="26">
        <f>SUM(F121:F122)</f>
        <v>0</v>
      </c>
      <c r="G120" s="266"/>
    </row>
    <row r="121" spans="1:7" ht="15.75" customHeight="1">
      <c r="A121" s="273"/>
      <c r="B121" s="275"/>
      <c r="C121" s="312" t="s">
        <v>244</v>
      </c>
      <c r="D121" s="26">
        <v>0</v>
      </c>
      <c r="E121" s="30">
        <v>0</v>
      </c>
      <c r="F121" s="26">
        <f>E121-D121</f>
        <v>0</v>
      </c>
      <c r="G121" s="266"/>
    </row>
    <row r="122" spans="1:7" ht="15.75" customHeight="1" thickBot="1">
      <c r="A122" s="282"/>
      <c r="B122" s="283"/>
      <c r="C122" s="356" t="s">
        <v>245</v>
      </c>
      <c r="D122" s="61">
        <v>0</v>
      </c>
      <c r="E122" s="62">
        <v>0</v>
      </c>
      <c r="F122" s="61">
        <f>E122-D122</f>
        <v>0</v>
      </c>
      <c r="G122" s="285"/>
    </row>
    <row r="123" spans="1:7" ht="18.75" customHeight="1" thickBot="1">
      <c r="A123" s="286" t="s">
        <v>209</v>
      </c>
      <c r="B123" s="286"/>
      <c r="C123" s="286"/>
      <c r="D123" s="53"/>
      <c r="E123" s="2"/>
      <c r="F123" s="54"/>
      <c r="G123" s="239" t="s">
        <v>159</v>
      </c>
    </row>
    <row r="124" spans="1:7" ht="26.25" customHeight="1">
      <c r="A124" s="240" t="s">
        <v>160</v>
      </c>
      <c r="B124" s="241" t="s">
        <v>161</v>
      </c>
      <c r="C124" s="241" t="s">
        <v>162</v>
      </c>
      <c r="D124" s="55" t="s">
        <v>6</v>
      </c>
      <c r="E124" s="11" t="s">
        <v>7</v>
      </c>
      <c r="F124" s="287" t="s">
        <v>163</v>
      </c>
      <c r="G124" s="243" t="s">
        <v>164</v>
      </c>
    </row>
    <row r="125" spans="1:7" ht="18.75" customHeight="1">
      <c r="A125" s="250" t="s">
        <v>246</v>
      </c>
      <c r="B125" s="261"/>
      <c r="C125" s="261"/>
      <c r="D125" s="20">
        <f>D126</f>
        <v>10000</v>
      </c>
      <c r="E125" s="262">
        <f>E126</f>
        <v>10000</v>
      </c>
      <c r="F125" s="20">
        <f>F126</f>
        <v>0</v>
      </c>
      <c r="G125" s="263"/>
    </row>
    <row r="126" spans="1:7" ht="18.75" customHeight="1">
      <c r="A126" s="273"/>
      <c r="B126" s="272" t="s">
        <v>246</v>
      </c>
      <c r="C126" s="312"/>
      <c r="D126" s="26">
        <f>D127</f>
        <v>10000</v>
      </c>
      <c r="E126" s="30">
        <f>E127</f>
        <v>10000</v>
      </c>
      <c r="F126" s="26">
        <f>E126-D126</f>
        <v>0</v>
      </c>
      <c r="G126" s="266"/>
    </row>
    <row r="127" spans="1:7" ht="18.75" customHeight="1">
      <c r="A127" s="273"/>
      <c r="B127" s="275"/>
      <c r="C127" s="312" t="s">
        <v>246</v>
      </c>
      <c r="D127" s="26">
        <v>10000</v>
      </c>
      <c r="E127" s="30">
        <v>10000</v>
      </c>
      <c r="F127" s="26">
        <f>E127-D127</f>
        <v>0</v>
      </c>
      <c r="G127" s="266"/>
    </row>
    <row r="128" spans="1:7" ht="18.75" customHeight="1">
      <c r="A128" s="273"/>
      <c r="B128" s="275"/>
      <c r="C128" s="312" t="s">
        <v>548</v>
      </c>
      <c r="D128" s="26"/>
      <c r="E128" s="30"/>
      <c r="F128" s="26"/>
      <c r="G128" s="266"/>
    </row>
    <row r="129" spans="1:7" ht="18.75" customHeight="1">
      <c r="A129" s="344" t="s">
        <v>247</v>
      </c>
      <c r="B129" s="261"/>
      <c r="C129" s="261"/>
      <c r="D129" s="20">
        <f>D130</f>
        <v>0</v>
      </c>
      <c r="E129" s="262">
        <f>E130</f>
        <v>0</v>
      </c>
      <c r="F129" s="20">
        <f>F130</f>
        <v>0</v>
      </c>
      <c r="G129" s="263"/>
    </row>
    <row r="130" spans="1:7" ht="18.75" customHeight="1">
      <c r="A130" s="273"/>
      <c r="B130" s="272" t="s">
        <v>247</v>
      </c>
      <c r="C130" s="312"/>
      <c r="D130" s="26">
        <f>SUM(D131:D132)</f>
        <v>0</v>
      </c>
      <c r="E130" s="30">
        <f>SUM(E131:E132)</f>
        <v>0</v>
      </c>
      <c r="F130" s="26">
        <f>SUM(F131:F132)</f>
        <v>0</v>
      </c>
      <c r="G130" s="266"/>
    </row>
    <row r="131" spans="1:7" ht="18.75" customHeight="1">
      <c r="A131" s="273"/>
      <c r="B131" s="275"/>
      <c r="C131" s="312" t="s">
        <v>248</v>
      </c>
      <c r="D131" s="26">
        <v>0</v>
      </c>
      <c r="E131" s="30">
        <v>0</v>
      </c>
      <c r="F131" s="26">
        <f>E131-D131</f>
        <v>0</v>
      </c>
      <c r="G131" s="266"/>
    </row>
    <row r="132" spans="1:7" ht="18.75" customHeight="1">
      <c r="A132" s="273"/>
      <c r="B132" s="275"/>
      <c r="C132" s="312" t="s">
        <v>249</v>
      </c>
      <c r="D132" s="26">
        <v>0</v>
      </c>
      <c r="E132" s="30">
        <v>0</v>
      </c>
      <c r="F132" s="26">
        <f>E132-D132</f>
        <v>0</v>
      </c>
      <c r="G132" s="266"/>
    </row>
    <row r="133" spans="1:7" ht="18.75" customHeight="1">
      <c r="A133" s="250" t="s">
        <v>197</v>
      </c>
      <c r="B133" s="261"/>
      <c r="C133" s="261"/>
      <c r="D133" s="20">
        <f>SUM(D134)</f>
        <v>0</v>
      </c>
      <c r="E133" s="262">
        <f>SUM(E134)</f>
        <v>0</v>
      </c>
      <c r="F133" s="20">
        <f>SUM(F134)</f>
        <v>0</v>
      </c>
      <c r="G133" s="263"/>
    </row>
    <row r="134" spans="1:7" ht="18.75" customHeight="1">
      <c r="A134" s="273"/>
      <c r="B134" s="272" t="s">
        <v>197</v>
      </c>
      <c r="C134" s="272"/>
      <c r="D134" s="26">
        <f>SUM(D135:D136)</f>
        <v>0</v>
      </c>
      <c r="E134" s="26">
        <f>SUM(E135:E136)</f>
        <v>0</v>
      </c>
      <c r="F134" s="26">
        <f>SUM(F135:F136)</f>
        <v>0</v>
      </c>
      <c r="G134" s="281"/>
    </row>
    <row r="135" spans="1:7" ht="18.75" customHeight="1">
      <c r="A135" s="306"/>
      <c r="B135" s="300"/>
      <c r="C135" s="312" t="s">
        <v>549</v>
      </c>
      <c r="D135" s="26">
        <v>0</v>
      </c>
      <c r="E135" s="30">
        <v>0</v>
      </c>
      <c r="F135" s="26">
        <f>E135-D135</f>
        <v>0</v>
      </c>
      <c r="G135" s="266"/>
    </row>
    <row r="136" spans="1:7" ht="18" customHeight="1" thickBot="1">
      <c r="A136" s="620"/>
      <c r="B136" s="621"/>
      <c r="C136" s="356" t="s">
        <v>550</v>
      </c>
      <c r="D136" s="622"/>
      <c r="E136" s="622"/>
      <c r="F136" s="623"/>
      <c r="G136" s="285"/>
    </row>
  </sheetData>
  <sheetProtection selectLockedCells="1"/>
  <protectedRanges>
    <protectedRange sqref="D4:E4 D36:E36 E49 E88 E124" name="범위1_1_1_1"/>
    <protectedRange sqref="D49 D88 D124" name="범위1_1_1_1_5"/>
  </protectedRanges>
  <mergeCells count="3">
    <mergeCell ref="A1:G1"/>
    <mergeCell ref="A5:C5"/>
    <mergeCell ref="A50:C5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/>
  <rowBreaks count="4" manualBreakCount="4">
    <brk id="34" max="15" man="1"/>
    <brk id="47" max="15" man="1"/>
    <brk id="86" max="15" man="1"/>
    <brk id="12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A4D5-CD1D-43E1-8830-1ADF359D9BA3}">
  <sheetPr>
    <pageSetUpPr fitToPage="1"/>
  </sheetPr>
  <dimension ref="A1:H139"/>
  <sheetViews>
    <sheetView view="pageBreakPreview" zoomScaleNormal="100" zoomScaleSheetLayoutView="100" workbookViewId="0">
      <selection activeCell="E79" sqref="E79"/>
    </sheetView>
  </sheetViews>
  <sheetFormatPr defaultRowHeight="18" customHeight="1"/>
  <cols>
    <col min="1" max="1" width="10.625" style="1" customWidth="1"/>
    <col min="2" max="2" width="12.5" style="1" customWidth="1"/>
    <col min="3" max="3" width="15" style="1" customWidth="1"/>
    <col min="4" max="5" width="13.25" style="1" customWidth="1"/>
    <col min="6" max="6" width="12.5" style="4" customWidth="1"/>
    <col min="7" max="7" width="6.875" style="110" customWidth="1"/>
    <col min="8" max="256" width="9" style="1"/>
    <col min="257" max="257" width="10.625" style="1" customWidth="1"/>
    <col min="258" max="258" width="9.875" style="1" customWidth="1"/>
    <col min="259" max="259" width="14" style="1" customWidth="1"/>
    <col min="260" max="261" width="13.25" style="1" customWidth="1"/>
    <col min="262" max="262" width="12.375" style="1" customWidth="1"/>
    <col min="263" max="263" width="6.875" style="1" customWidth="1"/>
    <col min="264" max="512" width="9" style="1"/>
    <col min="513" max="513" width="10.625" style="1" customWidth="1"/>
    <col min="514" max="514" width="9.875" style="1" customWidth="1"/>
    <col min="515" max="515" width="14" style="1" customWidth="1"/>
    <col min="516" max="517" width="13.25" style="1" customWidth="1"/>
    <col min="518" max="518" width="12.375" style="1" customWidth="1"/>
    <col min="519" max="519" width="6.875" style="1" customWidth="1"/>
    <col min="520" max="768" width="9" style="1"/>
    <col min="769" max="769" width="10.625" style="1" customWidth="1"/>
    <col min="770" max="770" width="9.875" style="1" customWidth="1"/>
    <col min="771" max="771" width="14" style="1" customWidth="1"/>
    <col min="772" max="773" width="13.25" style="1" customWidth="1"/>
    <col min="774" max="774" width="12.375" style="1" customWidth="1"/>
    <col min="775" max="775" width="6.875" style="1" customWidth="1"/>
    <col min="776" max="1024" width="9" style="1"/>
    <col min="1025" max="1025" width="10.625" style="1" customWidth="1"/>
    <col min="1026" max="1026" width="9.875" style="1" customWidth="1"/>
    <col min="1027" max="1027" width="14" style="1" customWidth="1"/>
    <col min="1028" max="1029" width="13.25" style="1" customWidth="1"/>
    <col min="1030" max="1030" width="12.375" style="1" customWidth="1"/>
    <col min="1031" max="1031" width="6.875" style="1" customWidth="1"/>
    <col min="1032" max="1280" width="9" style="1"/>
    <col min="1281" max="1281" width="10.625" style="1" customWidth="1"/>
    <col min="1282" max="1282" width="9.875" style="1" customWidth="1"/>
    <col min="1283" max="1283" width="14" style="1" customWidth="1"/>
    <col min="1284" max="1285" width="13.25" style="1" customWidth="1"/>
    <col min="1286" max="1286" width="12.375" style="1" customWidth="1"/>
    <col min="1287" max="1287" width="6.875" style="1" customWidth="1"/>
    <col min="1288" max="1536" width="9" style="1"/>
    <col min="1537" max="1537" width="10.625" style="1" customWidth="1"/>
    <col min="1538" max="1538" width="9.875" style="1" customWidth="1"/>
    <col min="1539" max="1539" width="14" style="1" customWidth="1"/>
    <col min="1540" max="1541" width="13.25" style="1" customWidth="1"/>
    <col min="1542" max="1542" width="12.375" style="1" customWidth="1"/>
    <col min="1543" max="1543" width="6.875" style="1" customWidth="1"/>
    <col min="1544" max="1792" width="9" style="1"/>
    <col min="1793" max="1793" width="10.625" style="1" customWidth="1"/>
    <col min="1794" max="1794" width="9.875" style="1" customWidth="1"/>
    <col min="1795" max="1795" width="14" style="1" customWidth="1"/>
    <col min="1796" max="1797" width="13.25" style="1" customWidth="1"/>
    <col min="1798" max="1798" width="12.375" style="1" customWidth="1"/>
    <col min="1799" max="1799" width="6.875" style="1" customWidth="1"/>
    <col min="1800" max="2048" width="9" style="1"/>
    <col min="2049" max="2049" width="10.625" style="1" customWidth="1"/>
    <col min="2050" max="2050" width="9.875" style="1" customWidth="1"/>
    <col min="2051" max="2051" width="14" style="1" customWidth="1"/>
    <col min="2052" max="2053" width="13.25" style="1" customWidth="1"/>
    <col min="2054" max="2054" width="12.375" style="1" customWidth="1"/>
    <col min="2055" max="2055" width="6.875" style="1" customWidth="1"/>
    <col min="2056" max="2304" width="9" style="1"/>
    <col min="2305" max="2305" width="10.625" style="1" customWidth="1"/>
    <col min="2306" max="2306" width="9.875" style="1" customWidth="1"/>
    <col min="2307" max="2307" width="14" style="1" customWidth="1"/>
    <col min="2308" max="2309" width="13.25" style="1" customWidth="1"/>
    <col min="2310" max="2310" width="12.375" style="1" customWidth="1"/>
    <col min="2311" max="2311" width="6.875" style="1" customWidth="1"/>
    <col min="2312" max="2560" width="9" style="1"/>
    <col min="2561" max="2561" width="10.625" style="1" customWidth="1"/>
    <col min="2562" max="2562" width="9.875" style="1" customWidth="1"/>
    <col min="2563" max="2563" width="14" style="1" customWidth="1"/>
    <col min="2564" max="2565" width="13.25" style="1" customWidth="1"/>
    <col min="2566" max="2566" width="12.375" style="1" customWidth="1"/>
    <col min="2567" max="2567" width="6.875" style="1" customWidth="1"/>
    <col min="2568" max="2816" width="9" style="1"/>
    <col min="2817" max="2817" width="10.625" style="1" customWidth="1"/>
    <col min="2818" max="2818" width="9.875" style="1" customWidth="1"/>
    <col min="2819" max="2819" width="14" style="1" customWidth="1"/>
    <col min="2820" max="2821" width="13.25" style="1" customWidth="1"/>
    <col min="2822" max="2822" width="12.375" style="1" customWidth="1"/>
    <col min="2823" max="2823" width="6.875" style="1" customWidth="1"/>
    <col min="2824" max="3072" width="9" style="1"/>
    <col min="3073" max="3073" width="10.625" style="1" customWidth="1"/>
    <col min="3074" max="3074" width="9.875" style="1" customWidth="1"/>
    <col min="3075" max="3075" width="14" style="1" customWidth="1"/>
    <col min="3076" max="3077" width="13.25" style="1" customWidth="1"/>
    <col min="3078" max="3078" width="12.375" style="1" customWidth="1"/>
    <col min="3079" max="3079" width="6.875" style="1" customWidth="1"/>
    <col min="3080" max="3328" width="9" style="1"/>
    <col min="3329" max="3329" width="10.625" style="1" customWidth="1"/>
    <col min="3330" max="3330" width="9.875" style="1" customWidth="1"/>
    <col min="3331" max="3331" width="14" style="1" customWidth="1"/>
    <col min="3332" max="3333" width="13.25" style="1" customWidth="1"/>
    <col min="3334" max="3334" width="12.375" style="1" customWidth="1"/>
    <col min="3335" max="3335" width="6.875" style="1" customWidth="1"/>
    <col min="3336" max="3584" width="9" style="1"/>
    <col min="3585" max="3585" width="10.625" style="1" customWidth="1"/>
    <col min="3586" max="3586" width="9.875" style="1" customWidth="1"/>
    <col min="3587" max="3587" width="14" style="1" customWidth="1"/>
    <col min="3588" max="3589" width="13.25" style="1" customWidth="1"/>
    <col min="3590" max="3590" width="12.375" style="1" customWidth="1"/>
    <col min="3591" max="3591" width="6.875" style="1" customWidth="1"/>
    <col min="3592" max="3840" width="9" style="1"/>
    <col min="3841" max="3841" width="10.625" style="1" customWidth="1"/>
    <col min="3842" max="3842" width="9.875" style="1" customWidth="1"/>
    <col min="3843" max="3843" width="14" style="1" customWidth="1"/>
    <col min="3844" max="3845" width="13.25" style="1" customWidth="1"/>
    <col min="3846" max="3846" width="12.375" style="1" customWidth="1"/>
    <col min="3847" max="3847" width="6.875" style="1" customWidth="1"/>
    <col min="3848" max="4096" width="9" style="1"/>
    <col min="4097" max="4097" width="10.625" style="1" customWidth="1"/>
    <col min="4098" max="4098" width="9.875" style="1" customWidth="1"/>
    <col min="4099" max="4099" width="14" style="1" customWidth="1"/>
    <col min="4100" max="4101" width="13.25" style="1" customWidth="1"/>
    <col min="4102" max="4102" width="12.375" style="1" customWidth="1"/>
    <col min="4103" max="4103" width="6.875" style="1" customWidth="1"/>
    <col min="4104" max="4352" width="9" style="1"/>
    <col min="4353" max="4353" width="10.625" style="1" customWidth="1"/>
    <col min="4354" max="4354" width="9.875" style="1" customWidth="1"/>
    <col min="4355" max="4355" width="14" style="1" customWidth="1"/>
    <col min="4356" max="4357" width="13.25" style="1" customWidth="1"/>
    <col min="4358" max="4358" width="12.375" style="1" customWidth="1"/>
    <col min="4359" max="4359" width="6.875" style="1" customWidth="1"/>
    <col min="4360" max="4608" width="9" style="1"/>
    <col min="4609" max="4609" width="10.625" style="1" customWidth="1"/>
    <col min="4610" max="4610" width="9.875" style="1" customWidth="1"/>
    <col min="4611" max="4611" width="14" style="1" customWidth="1"/>
    <col min="4612" max="4613" width="13.25" style="1" customWidth="1"/>
    <col min="4614" max="4614" width="12.375" style="1" customWidth="1"/>
    <col min="4615" max="4615" width="6.875" style="1" customWidth="1"/>
    <col min="4616" max="4864" width="9" style="1"/>
    <col min="4865" max="4865" width="10.625" style="1" customWidth="1"/>
    <col min="4866" max="4866" width="9.875" style="1" customWidth="1"/>
    <col min="4867" max="4867" width="14" style="1" customWidth="1"/>
    <col min="4868" max="4869" width="13.25" style="1" customWidth="1"/>
    <col min="4870" max="4870" width="12.375" style="1" customWidth="1"/>
    <col min="4871" max="4871" width="6.875" style="1" customWidth="1"/>
    <col min="4872" max="5120" width="9" style="1"/>
    <col min="5121" max="5121" width="10.625" style="1" customWidth="1"/>
    <col min="5122" max="5122" width="9.875" style="1" customWidth="1"/>
    <col min="5123" max="5123" width="14" style="1" customWidth="1"/>
    <col min="5124" max="5125" width="13.25" style="1" customWidth="1"/>
    <col min="5126" max="5126" width="12.375" style="1" customWidth="1"/>
    <col min="5127" max="5127" width="6.875" style="1" customWidth="1"/>
    <col min="5128" max="5376" width="9" style="1"/>
    <col min="5377" max="5377" width="10.625" style="1" customWidth="1"/>
    <col min="5378" max="5378" width="9.875" style="1" customWidth="1"/>
    <col min="5379" max="5379" width="14" style="1" customWidth="1"/>
    <col min="5380" max="5381" width="13.25" style="1" customWidth="1"/>
    <col min="5382" max="5382" width="12.375" style="1" customWidth="1"/>
    <col min="5383" max="5383" width="6.875" style="1" customWidth="1"/>
    <col min="5384" max="5632" width="9" style="1"/>
    <col min="5633" max="5633" width="10.625" style="1" customWidth="1"/>
    <col min="5634" max="5634" width="9.875" style="1" customWidth="1"/>
    <col min="5635" max="5635" width="14" style="1" customWidth="1"/>
    <col min="5636" max="5637" width="13.25" style="1" customWidth="1"/>
    <col min="5638" max="5638" width="12.375" style="1" customWidth="1"/>
    <col min="5639" max="5639" width="6.875" style="1" customWidth="1"/>
    <col min="5640" max="5888" width="9" style="1"/>
    <col min="5889" max="5889" width="10.625" style="1" customWidth="1"/>
    <col min="5890" max="5890" width="9.875" style="1" customWidth="1"/>
    <col min="5891" max="5891" width="14" style="1" customWidth="1"/>
    <col min="5892" max="5893" width="13.25" style="1" customWidth="1"/>
    <col min="5894" max="5894" width="12.375" style="1" customWidth="1"/>
    <col min="5895" max="5895" width="6.875" style="1" customWidth="1"/>
    <col min="5896" max="6144" width="9" style="1"/>
    <col min="6145" max="6145" width="10.625" style="1" customWidth="1"/>
    <col min="6146" max="6146" width="9.875" style="1" customWidth="1"/>
    <col min="6147" max="6147" width="14" style="1" customWidth="1"/>
    <col min="6148" max="6149" width="13.25" style="1" customWidth="1"/>
    <col min="6150" max="6150" width="12.375" style="1" customWidth="1"/>
    <col min="6151" max="6151" width="6.875" style="1" customWidth="1"/>
    <col min="6152" max="6400" width="9" style="1"/>
    <col min="6401" max="6401" width="10.625" style="1" customWidth="1"/>
    <col min="6402" max="6402" width="9.875" style="1" customWidth="1"/>
    <col min="6403" max="6403" width="14" style="1" customWidth="1"/>
    <col min="6404" max="6405" width="13.25" style="1" customWidth="1"/>
    <col min="6406" max="6406" width="12.375" style="1" customWidth="1"/>
    <col min="6407" max="6407" width="6.875" style="1" customWidth="1"/>
    <col min="6408" max="6656" width="9" style="1"/>
    <col min="6657" max="6657" width="10.625" style="1" customWidth="1"/>
    <col min="6658" max="6658" width="9.875" style="1" customWidth="1"/>
    <col min="6659" max="6659" width="14" style="1" customWidth="1"/>
    <col min="6660" max="6661" width="13.25" style="1" customWidth="1"/>
    <col min="6662" max="6662" width="12.375" style="1" customWidth="1"/>
    <col min="6663" max="6663" width="6.875" style="1" customWidth="1"/>
    <col min="6664" max="6912" width="9" style="1"/>
    <col min="6913" max="6913" width="10.625" style="1" customWidth="1"/>
    <col min="6914" max="6914" width="9.875" style="1" customWidth="1"/>
    <col min="6915" max="6915" width="14" style="1" customWidth="1"/>
    <col min="6916" max="6917" width="13.25" style="1" customWidth="1"/>
    <col min="6918" max="6918" width="12.375" style="1" customWidth="1"/>
    <col min="6919" max="6919" width="6.875" style="1" customWidth="1"/>
    <col min="6920" max="7168" width="9" style="1"/>
    <col min="7169" max="7169" width="10.625" style="1" customWidth="1"/>
    <col min="7170" max="7170" width="9.875" style="1" customWidth="1"/>
    <col min="7171" max="7171" width="14" style="1" customWidth="1"/>
    <col min="7172" max="7173" width="13.25" style="1" customWidth="1"/>
    <col min="7174" max="7174" width="12.375" style="1" customWidth="1"/>
    <col min="7175" max="7175" width="6.875" style="1" customWidth="1"/>
    <col min="7176" max="7424" width="9" style="1"/>
    <col min="7425" max="7425" width="10.625" style="1" customWidth="1"/>
    <col min="7426" max="7426" width="9.875" style="1" customWidth="1"/>
    <col min="7427" max="7427" width="14" style="1" customWidth="1"/>
    <col min="7428" max="7429" width="13.25" style="1" customWidth="1"/>
    <col min="7430" max="7430" width="12.375" style="1" customWidth="1"/>
    <col min="7431" max="7431" width="6.875" style="1" customWidth="1"/>
    <col min="7432" max="7680" width="9" style="1"/>
    <col min="7681" max="7681" width="10.625" style="1" customWidth="1"/>
    <col min="7682" max="7682" width="9.875" style="1" customWidth="1"/>
    <col min="7683" max="7683" width="14" style="1" customWidth="1"/>
    <col min="7684" max="7685" width="13.25" style="1" customWidth="1"/>
    <col min="7686" max="7686" width="12.375" style="1" customWidth="1"/>
    <col min="7687" max="7687" width="6.875" style="1" customWidth="1"/>
    <col min="7688" max="7936" width="9" style="1"/>
    <col min="7937" max="7937" width="10.625" style="1" customWidth="1"/>
    <col min="7938" max="7938" width="9.875" style="1" customWidth="1"/>
    <col min="7939" max="7939" width="14" style="1" customWidth="1"/>
    <col min="7940" max="7941" width="13.25" style="1" customWidth="1"/>
    <col min="7942" max="7942" width="12.375" style="1" customWidth="1"/>
    <col min="7943" max="7943" width="6.875" style="1" customWidth="1"/>
    <col min="7944" max="8192" width="9" style="1"/>
    <col min="8193" max="8193" width="10.625" style="1" customWidth="1"/>
    <col min="8194" max="8194" width="9.875" style="1" customWidth="1"/>
    <col min="8195" max="8195" width="14" style="1" customWidth="1"/>
    <col min="8196" max="8197" width="13.25" style="1" customWidth="1"/>
    <col min="8198" max="8198" width="12.375" style="1" customWidth="1"/>
    <col min="8199" max="8199" width="6.875" style="1" customWidth="1"/>
    <col min="8200" max="8448" width="9" style="1"/>
    <col min="8449" max="8449" width="10.625" style="1" customWidth="1"/>
    <col min="8450" max="8450" width="9.875" style="1" customWidth="1"/>
    <col min="8451" max="8451" width="14" style="1" customWidth="1"/>
    <col min="8452" max="8453" width="13.25" style="1" customWidth="1"/>
    <col min="8454" max="8454" width="12.375" style="1" customWidth="1"/>
    <col min="8455" max="8455" width="6.875" style="1" customWidth="1"/>
    <col min="8456" max="8704" width="9" style="1"/>
    <col min="8705" max="8705" width="10.625" style="1" customWidth="1"/>
    <col min="8706" max="8706" width="9.875" style="1" customWidth="1"/>
    <col min="8707" max="8707" width="14" style="1" customWidth="1"/>
    <col min="8708" max="8709" width="13.25" style="1" customWidth="1"/>
    <col min="8710" max="8710" width="12.375" style="1" customWidth="1"/>
    <col min="8711" max="8711" width="6.875" style="1" customWidth="1"/>
    <col min="8712" max="8960" width="9" style="1"/>
    <col min="8961" max="8961" width="10.625" style="1" customWidth="1"/>
    <col min="8962" max="8962" width="9.875" style="1" customWidth="1"/>
    <col min="8963" max="8963" width="14" style="1" customWidth="1"/>
    <col min="8964" max="8965" width="13.25" style="1" customWidth="1"/>
    <col min="8966" max="8966" width="12.375" style="1" customWidth="1"/>
    <col min="8967" max="8967" width="6.875" style="1" customWidth="1"/>
    <col min="8968" max="9216" width="9" style="1"/>
    <col min="9217" max="9217" width="10.625" style="1" customWidth="1"/>
    <col min="9218" max="9218" width="9.875" style="1" customWidth="1"/>
    <col min="9219" max="9219" width="14" style="1" customWidth="1"/>
    <col min="9220" max="9221" width="13.25" style="1" customWidth="1"/>
    <col min="9222" max="9222" width="12.375" style="1" customWidth="1"/>
    <col min="9223" max="9223" width="6.875" style="1" customWidth="1"/>
    <col min="9224" max="9472" width="9" style="1"/>
    <col min="9473" max="9473" width="10.625" style="1" customWidth="1"/>
    <col min="9474" max="9474" width="9.875" style="1" customWidth="1"/>
    <col min="9475" max="9475" width="14" style="1" customWidth="1"/>
    <col min="9476" max="9477" width="13.25" style="1" customWidth="1"/>
    <col min="9478" max="9478" width="12.375" style="1" customWidth="1"/>
    <col min="9479" max="9479" width="6.875" style="1" customWidth="1"/>
    <col min="9480" max="9728" width="9" style="1"/>
    <col min="9729" max="9729" width="10.625" style="1" customWidth="1"/>
    <col min="9730" max="9730" width="9.875" style="1" customWidth="1"/>
    <col min="9731" max="9731" width="14" style="1" customWidth="1"/>
    <col min="9732" max="9733" width="13.25" style="1" customWidth="1"/>
    <col min="9734" max="9734" width="12.375" style="1" customWidth="1"/>
    <col min="9735" max="9735" width="6.875" style="1" customWidth="1"/>
    <col min="9736" max="9984" width="9" style="1"/>
    <col min="9985" max="9985" width="10.625" style="1" customWidth="1"/>
    <col min="9986" max="9986" width="9.875" style="1" customWidth="1"/>
    <col min="9987" max="9987" width="14" style="1" customWidth="1"/>
    <col min="9988" max="9989" width="13.25" style="1" customWidth="1"/>
    <col min="9990" max="9990" width="12.375" style="1" customWidth="1"/>
    <col min="9991" max="9991" width="6.875" style="1" customWidth="1"/>
    <col min="9992" max="10240" width="9" style="1"/>
    <col min="10241" max="10241" width="10.625" style="1" customWidth="1"/>
    <col min="10242" max="10242" width="9.875" style="1" customWidth="1"/>
    <col min="10243" max="10243" width="14" style="1" customWidth="1"/>
    <col min="10244" max="10245" width="13.25" style="1" customWidth="1"/>
    <col min="10246" max="10246" width="12.375" style="1" customWidth="1"/>
    <col min="10247" max="10247" width="6.875" style="1" customWidth="1"/>
    <col min="10248" max="10496" width="9" style="1"/>
    <col min="10497" max="10497" width="10.625" style="1" customWidth="1"/>
    <col min="10498" max="10498" width="9.875" style="1" customWidth="1"/>
    <col min="10499" max="10499" width="14" style="1" customWidth="1"/>
    <col min="10500" max="10501" width="13.25" style="1" customWidth="1"/>
    <col min="10502" max="10502" width="12.375" style="1" customWidth="1"/>
    <col min="10503" max="10503" width="6.875" style="1" customWidth="1"/>
    <col min="10504" max="10752" width="9" style="1"/>
    <col min="10753" max="10753" width="10.625" style="1" customWidth="1"/>
    <col min="10754" max="10754" width="9.875" style="1" customWidth="1"/>
    <col min="10755" max="10755" width="14" style="1" customWidth="1"/>
    <col min="10756" max="10757" width="13.25" style="1" customWidth="1"/>
    <col min="10758" max="10758" width="12.375" style="1" customWidth="1"/>
    <col min="10759" max="10759" width="6.875" style="1" customWidth="1"/>
    <col min="10760" max="11008" width="9" style="1"/>
    <col min="11009" max="11009" width="10.625" style="1" customWidth="1"/>
    <col min="11010" max="11010" width="9.875" style="1" customWidth="1"/>
    <col min="11011" max="11011" width="14" style="1" customWidth="1"/>
    <col min="11012" max="11013" width="13.25" style="1" customWidth="1"/>
    <col min="11014" max="11014" width="12.375" style="1" customWidth="1"/>
    <col min="11015" max="11015" width="6.875" style="1" customWidth="1"/>
    <col min="11016" max="11264" width="9" style="1"/>
    <col min="11265" max="11265" width="10.625" style="1" customWidth="1"/>
    <col min="11266" max="11266" width="9.875" style="1" customWidth="1"/>
    <col min="11267" max="11267" width="14" style="1" customWidth="1"/>
    <col min="11268" max="11269" width="13.25" style="1" customWidth="1"/>
    <col min="11270" max="11270" width="12.375" style="1" customWidth="1"/>
    <col min="11271" max="11271" width="6.875" style="1" customWidth="1"/>
    <col min="11272" max="11520" width="9" style="1"/>
    <col min="11521" max="11521" width="10.625" style="1" customWidth="1"/>
    <col min="11522" max="11522" width="9.875" style="1" customWidth="1"/>
    <col min="11523" max="11523" width="14" style="1" customWidth="1"/>
    <col min="11524" max="11525" width="13.25" style="1" customWidth="1"/>
    <col min="11526" max="11526" width="12.375" style="1" customWidth="1"/>
    <col min="11527" max="11527" width="6.875" style="1" customWidth="1"/>
    <col min="11528" max="11776" width="9" style="1"/>
    <col min="11777" max="11777" width="10.625" style="1" customWidth="1"/>
    <col min="11778" max="11778" width="9.875" style="1" customWidth="1"/>
    <col min="11779" max="11779" width="14" style="1" customWidth="1"/>
    <col min="11780" max="11781" width="13.25" style="1" customWidth="1"/>
    <col min="11782" max="11782" width="12.375" style="1" customWidth="1"/>
    <col min="11783" max="11783" width="6.875" style="1" customWidth="1"/>
    <col min="11784" max="12032" width="9" style="1"/>
    <col min="12033" max="12033" width="10.625" style="1" customWidth="1"/>
    <col min="12034" max="12034" width="9.875" style="1" customWidth="1"/>
    <col min="12035" max="12035" width="14" style="1" customWidth="1"/>
    <col min="12036" max="12037" width="13.25" style="1" customWidth="1"/>
    <col min="12038" max="12038" width="12.375" style="1" customWidth="1"/>
    <col min="12039" max="12039" width="6.875" style="1" customWidth="1"/>
    <col min="12040" max="12288" width="9" style="1"/>
    <col min="12289" max="12289" width="10.625" style="1" customWidth="1"/>
    <col min="12290" max="12290" width="9.875" style="1" customWidth="1"/>
    <col min="12291" max="12291" width="14" style="1" customWidth="1"/>
    <col min="12292" max="12293" width="13.25" style="1" customWidth="1"/>
    <col min="12294" max="12294" width="12.375" style="1" customWidth="1"/>
    <col min="12295" max="12295" width="6.875" style="1" customWidth="1"/>
    <col min="12296" max="12544" width="9" style="1"/>
    <col min="12545" max="12545" width="10.625" style="1" customWidth="1"/>
    <col min="12546" max="12546" width="9.875" style="1" customWidth="1"/>
    <col min="12547" max="12547" width="14" style="1" customWidth="1"/>
    <col min="12548" max="12549" width="13.25" style="1" customWidth="1"/>
    <col min="12550" max="12550" width="12.375" style="1" customWidth="1"/>
    <col min="12551" max="12551" width="6.875" style="1" customWidth="1"/>
    <col min="12552" max="12800" width="9" style="1"/>
    <col min="12801" max="12801" width="10.625" style="1" customWidth="1"/>
    <col min="12802" max="12802" width="9.875" style="1" customWidth="1"/>
    <col min="12803" max="12803" width="14" style="1" customWidth="1"/>
    <col min="12804" max="12805" width="13.25" style="1" customWidth="1"/>
    <col min="12806" max="12806" width="12.375" style="1" customWidth="1"/>
    <col min="12807" max="12807" width="6.875" style="1" customWidth="1"/>
    <col min="12808" max="13056" width="9" style="1"/>
    <col min="13057" max="13057" width="10.625" style="1" customWidth="1"/>
    <col min="13058" max="13058" width="9.875" style="1" customWidth="1"/>
    <col min="13059" max="13059" width="14" style="1" customWidth="1"/>
    <col min="13060" max="13061" width="13.25" style="1" customWidth="1"/>
    <col min="13062" max="13062" width="12.375" style="1" customWidth="1"/>
    <col min="13063" max="13063" width="6.875" style="1" customWidth="1"/>
    <col min="13064" max="13312" width="9" style="1"/>
    <col min="13313" max="13313" width="10.625" style="1" customWidth="1"/>
    <col min="13314" max="13314" width="9.875" style="1" customWidth="1"/>
    <col min="13315" max="13315" width="14" style="1" customWidth="1"/>
    <col min="13316" max="13317" width="13.25" style="1" customWidth="1"/>
    <col min="13318" max="13318" width="12.375" style="1" customWidth="1"/>
    <col min="13319" max="13319" width="6.875" style="1" customWidth="1"/>
    <col min="13320" max="13568" width="9" style="1"/>
    <col min="13569" max="13569" width="10.625" style="1" customWidth="1"/>
    <col min="13570" max="13570" width="9.875" style="1" customWidth="1"/>
    <col min="13571" max="13571" width="14" style="1" customWidth="1"/>
    <col min="13572" max="13573" width="13.25" style="1" customWidth="1"/>
    <col min="13574" max="13574" width="12.375" style="1" customWidth="1"/>
    <col min="13575" max="13575" width="6.875" style="1" customWidth="1"/>
    <col min="13576" max="13824" width="9" style="1"/>
    <col min="13825" max="13825" width="10.625" style="1" customWidth="1"/>
    <col min="13826" max="13826" width="9.875" style="1" customWidth="1"/>
    <col min="13827" max="13827" width="14" style="1" customWidth="1"/>
    <col min="13828" max="13829" width="13.25" style="1" customWidth="1"/>
    <col min="13830" max="13830" width="12.375" style="1" customWidth="1"/>
    <col min="13831" max="13831" width="6.875" style="1" customWidth="1"/>
    <col min="13832" max="14080" width="9" style="1"/>
    <col min="14081" max="14081" width="10.625" style="1" customWidth="1"/>
    <col min="14082" max="14082" width="9.875" style="1" customWidth="1"/>
    <col min="14083" max="14083" width="14" style="1" customWidth="1"/>
    <col min="14084" max="14085" width="13.25" style="1" customWidth="1"/>
    <col min="14086" max="14086" width="12.375" style="1" customWidth="1"/>
    <col min="14087" max="14087" width="6.875" style="1" customWidth="1"/>
    <col min="14088" max="14336" width="9" style="1"/>
    <col min="14337" max="14337" width="10.625" style="1" customWidth="1"/>
    <col min="14338" max="14338" width="9.875" style="1" customWidth="1"/>
    <col min="14339" max="14339" width="14" style="1" customWidth="1"/>
    <col min="14340" max="14341" width="13.25" style="1" customWidth="1"/>
    <col min="14342" max="14342" width="12.375" style="1" customWidth="1"/>
    <col min="14343" max="14343" width="6.875" style="1" customWidth="1"/>
    <col min="14344" max="14592" width="9" style="1"/>
    <col min="14593" max="14593" width="10.625" style="1" customWidth="1"/>
    <col min="14594" max="14594" width="9.875" style="1" customWidth="1"/>
    <col min="14595" max="14595" width="14" style="1" customWidth="1"/>
    <col min="14596" max="14597" width="13.25" style="1" customWidth="1"/>
    <col min="14598" max="14598" width="12.375" style="1" customWidth="1"/>
    <col min="14599" max="14599" width="6.875" style="1" customWidth="1"/>
    <col min="14600" max="14848" width="9" style="1"/>
    <col min="14849" max="14849" width="10.625" style="1" customWidth="1"/>
    <col min="14850" max="14850" width="9.875" style="1" customWidth="1"/>
    <col min="14851" max="14851" width="14" style="1" customWidth="1"/>
    <col min="14852" max="14853" width="13.25" style="1" customWidth="1"/>
    <col min="14854" max="14854" width="12.375" style="1" customWidth="1"/>
    <col min="14855" max="14855" width="6.875" style="1" customWidth="1"/>
    <col min="14856" max="15104" width="9" style="1"/>
    <col min="15105" max="15105" width="10.625" style="1" customWidth="1"/>
    <col min="15106" max="15106" width="9.875" style="1" customWidth="1"/>
    <col min="15107" max="15107" width="14" style="1" customWidth="1"/>
    <col min="15108" max="15109" width="13.25" style="1" customWidth="1"/>
    <col min="15110" max="15110" width="12.375" style="1" customWidth="1"/>
    <col min="15111" max="15111" width="6.875" style="1" customWidth="1"/>
    <col min="15112" max="15360" width="9" style="1"/>
    <col min="15361" max="15361" width="10.625" style="1" customWidth="1"/>
    <col min="15362" max="15362" width="9.875" style="1" customWidth="1"/>
    <col min="15363" max="15363" width="14" style="1" customWidth="1"/>
    <col min="15364" max="15365" width="13.25" style="1" customWidth="1"/>
    <col min="15366" max="15366" width="12.375" style="1" customWidth="1"/>
    <col min="15367" max="15367" width="6.875" style="1" customWidth="1"/>
    <col min="15368" max="15616" width="9" style="1"/>
    <col min="15617" max="15617" width="10.625" style="1" customWidth="1"/>
    <col min="15618" max="15618" width="9.875" style="1" customWidth="1"/>
    <col min="15619" max="15619" width="14" style="1" customWidth="1"/>
    <col min="15620" max="15621" width="13.25" style="1" customWidth="1"/>
    <col min="15622" max="15622" width="12.375" style="1" customWidth="1"/>
    <col min="15623" max="15623" width="6.875" style="1" customWidth="1"/>
    <col min="15624" max="15872" width="9" style="1"/>
    <col min="15873" max="15873" width="10.625" style="1" customWidth="1"/>
    <col min="15874" max="15874" width="9.875" style="1" customWidth="1"/>
    <col min="15875" max="15875" width="14" style="1" customWidth="1"/>
    <col min="15876" max="15877" width="13.25" style="1" customWidth="1"/>
    <col min="15878" max="15878" width="12.375" style="1" customWidth="1"/>
    <col min="15879" max="15879" width="6.875" style="1" customWidth="1"/>
    <col min="15880" max="16128" width="9" style="1"/>
    <col min="16129" max="16129" width="10.625" style="1" customWidth="1"/>
    <col min="16130" max="16130" width="9.875" style="1" customWidth="1"/>
    <col min="16131" max="16131" width="14" style="1" customWidth="1"/>
    <col min="16132" max="16133" width="13.25" style="1" customWidth="1"/>
    <col min="16134" max="16134" width="12.375" style="1" customWidth="1"/>
    <col min="16135" max="16135" width="6.875" style="1" customWidth="1"/>
    <col min="16136" max="16384" width="9" style="1"/>
  </cols>
  <sheetData>
    <row r="1" spans="1:7" ht="18.75">
      <c r="A1" s="643" t="s">
        <v>360</v>
      </c>
      <c r="B1" s="643"/>
      <c r="C1" s="643"/>
      <c r="D1" s="643"/>
      <c r="E1" s="643"/>
      <c r="F1" s="643"/>
      <c r="G1" s="643"/>
    </row>
    <row r="2" spans="1:7" ht="18" customHeight="1">
      <c r="A2" s="2"/>
      <c r="B2" s="2"/>
      <c r="C2" s="2"/>
      <c r="D2" s="3"/>
      <c r="E2" s="3"/>
      <c r="G2" s="5"/>
    </row>
    <row r="3" spans="1:7" ht="18" customHeight="1" thickBot="1">
      <c r="A3" s="6" t="s">
        <v>1</v>
      </c>
      <c r="B3" s="6"/>
      <c r="C3" s="6"/>
      <c r="D3" s="2"/>
      <c r="E3" s="2"/>
      <c r="G3" s="7" t="s">
        <v>2</v>
      </c>
    </row>
    <row r="4" spans="1:7" s="14" customFormat="1" ht="30" customHeight="1">
      <c r="A4" s="240" t="s">
        <v>3</v>
      </c>
      <c r="B4" s="241" t="s">
        <v>4</v>
      </c>
      <c r="C4" s="241" t="s">
        <v>5</v>
      </c>
      <c r="D4" s="10" t="s">
        <v>6</v>
      </c>
      <c r="E4" s="11" t="s">
        <v>7</v>
      </c>
      <c r="F4" s="12" t="s">
        <v>8</v>
      </c>
      <c r="G4" s="13" t="s">
        <v>9</v>
      </c>
    </row>
    <row r="5" spans="1:7" ht="24.75" customHeight="1">
      <c r="A5" s="644" t="s">
        <v>10</v>
      </c>
      <c r="B5" s="645"/>
      <c r="C5" s="646"/>
      <c r="D5" s="15">
        <f>D6+D10+D14+D17+D23+D27+D30+D34+D41+D46</f>
        <v>818324</v>
      </c>
      <c r="E5" s="408">
        <f>E6+E10+E14+E17+E23+E27+E30+E34+E41+E46</f>
        <v>837044</v>
      </c>
      <c r="F5" s="15">
        <f>E5-D5</f>
        <v>18720</v>
      </c>
      <c r="G5" s="17"/>
    </row>
    <row r="6" spans="1:7" s="14" customFormat="1" ht="18.75" customHeight="1">
      <c r="A6" s="344" t="s">
        <v>11</v>
      </c>
      <c r="B6" s="261"/>
      <c r="C6" s="261"/>
      <c r="D6" s="20">
        <f>D7</f>
        <v>66450</v>
      </c>
      <c r="E6" s="262">
        <f>E7</f>
        <v>74850</v>
      </c>
      <c r="F6" s="20">
        <f>E6-D6</f>
        <v>8400</v>
      </c>
      <c r="G6" s="22"/>
    </row>
    <row r="7" spans="1:7" ht="18.75" customHeight="1">
      <c r="A7" s="273"/>
      <c r="B7" s="272" t="s">
        <v>12</v>
      </c>
      <c r="C7" s="312"/>
      <c r="D7" s="26">
        <f>SUM(D8:D9)</f>
        <v>66450</v>
      </c>
      <c r="E7" s="30">
        <f>SUM(E8:E9)</f>
        <v>74850</v>
      </c>
      <c r="F7" s="26">
        <f t="shared" ref="F7:F16" si="0">E7-D7</f>
        <v>8400</v>
      </c>
      <c r="G7" s="28"/>
    </row>
    <row r="8" spans="1:7" ht="18.75" customHeight="1">
      <c r="A8" s="273"/>
      <c r="B8" s="275"/>
      <c r="C8" s="312" t="s">
        <v>361</v>
      </c>
      <c r="D8" s="26">
        <v>37050</v>
      </c>
      <c r="E8" s="30">
        <v>37050</v>
      </c>
      <c r="F8" s="26">
        <f t="shared" si="0"/>
        <v>0</v>
      </c>
      <c r="G8" s="28"/>
    </row>
    <row r="9" spans="1:7" ht="18.75" customHeight="1">
      <c r="A9" s="273"/>
      <c r="B9" s="294"/>
      <c r="C9" s="312" t="s">
        <v>362</v>
      </c>
      <c r="D9" s="26">
        <v>29400</v>
      </c>
      <c r="E9" s="30">
        <v>37800</v>
      </c>
      <c r="F9" s="26">
        <f t="shared" si="0"/>
        <v>8400</v>
      </c>
      <c r="G9" s="28"/>
    </row>
    <row r="10" spans="1:7" ht="18.75" customHeight="1">
      <c r="A10" s="250" t="s">
        <v>14</v>
      </c>
      <c r="B10" s="261"/>
      <c r="C10" s="261"/>
      <c r="D10" s="20">
        <f>D11</f>
        <v>113400</v>
      </c>
      <c r="E10" s="262">
        <f>E11</f>
        <v>127000</v>
      </c>
      <c r="F10" s="20">
        <f t="shared" si="0"/>
        <v>13600</v>
      </c>
      <c r="G10" s="32"/>
    </row>
    <row r="11" spans="1:7" ht="18.75" customHeight="1">
      <c r="A11" s="273"/>
      <c r="B11" s="275" t="s">
        <v>14</v>
      </c>
      <c r="C11" s="312"/>
      <c r="D11" s="26">
        <f>SUM(D12:D13)</f>
        <v>113400</v>
      </c>
      <c r="E11" s="30">
        <f>SUM(E12:E13)</f>
        <v>127000</v>
      </c>
      <c r="F11" s="26">
        <f t="shared" si="0"/>
        <v>13600</v>
      </c>
      <c r="G11" s="28"/>
    </row>
    <row r="12" spans="1:7" ht="18.75" customHeight="1">
      <c r="A12" s="273"/>
      <c r="B12" s="275"/>
      <c r="C12" s="373" t="s">
        <v>363</v>
      </c>
      <c r="D12" s="26">
        <v>113400</v>
      </c>
      <c r="E12" s="30">
        <v>127000</v>
      </c>
      <c r="F12" s="26">
        <f t="shared" si="0"/>
        <v>13600</v>
      </c>
      <c r="G12" s="28"/>
    </row>
    <row r="13" spans="1:7" ht="18.75" customHeight="1">
      <c r="A13" s="273"/>
      <c r="B13" s="294"/>
      <c r="C13" s="388" t="s">
        <v>364</v>
      </c>
      <c r="D13" s="26">
        <v>0</v>
      </c>
      <c r="E13" s="30">
        <v>0</v>
      </c>
      <c r="F13" s="26">
        <f t="shared" si="0"/>
        <v>0</v>
      </c>
      <c r="G13" s="28"/>
    </row>
    <row r="14" spans="1:7" ht="18.75" customHeight="1">
      <c r="A14" s="250" t="s">
        <v>16</v>
      </c>
      <c r="B14" s="261"/>
      <c r="C14" s="261"/>
      <c r="D14" s="20">
        <f>D15</f>
        <v>0</v>
      </c>
      <c r="E14" s="262">
        <f>E15</f>
        <v>0</v>
      </c>
      <c r="F14" s="20">
        <f t="shared" si="0"/>
        <v>0</v>
      </c>
      <c r="G14" s="32"/>
    </row>
    <row r="15" spans="1:7" ht="18.75" customHeight="1">
      <c r="A15" s="273"/>
      <c r="B15" s="272" t="s">
        <v>16</v>
      </c>
      <c r="C15" s="312"/>
      <c r="D15" s="26">
        <f>D16</f>
        <v>0</v>
      </c>
      <c r="E15" s="30">
        <f>E16</f>
        <v>0</v>
      </c>
      <c r="F15" s="26">
        <f t="shared" si="0"/>
        <v>0</v>
      </c>
      <c r="G15" s="28"/>
    </row>
    <row r="16" spans="1:7" ht="18.75" customHeight="1">
      <c r="A16" s="273"/>
      <c r="B16" s="275"/>
      <c r="C16" s="312" t="s">
        <v>16</v>
      </c>
      <c r="D16" s="26">
        <v>0</v>
      </c>
      <c r="E16" s="30">
        <v>0</v>
      </c>
      <c r="F16" s="26">
        <f t="shared" si="0"/>
        <v>0</v>
      </c>
      <c r="G16" s="28"/>
    </row>
    <row r="17" spans="1:7" ht="18.75" customHeight="1">
      <c r="A17" s="250" t="s">
        <v>17</v>
      </c>
      <c r="B17" s="261"/>
      <c r="C17" s="261"/>
      <c r="D17" s="20">
        <f>D18</f>
        <v>432642</v>
      </c>
      <c r="E17" s="262">
        <f>E18</f>
        <v>472249</v>
      </c>
      <c r="F17" s="20">
        <f>F18</f>
        <v>39607</v>
      </c>
      <c r="G17" s="32"/>
    </row>
    <row r="18" spans="1:7" ht="18.75" customHeight="1">
      <c r="A18" s="306"/>
      <c r="B18" s="272" t="s">
        <v>17</v>
      </c>
      <c r="C18" s="409"/>
      <c r="D18" s="36">
        <f>SUM(D19:D22)</f>
        <v>432642</v>
      </c>
      <c r="E18" s="39">
        <f>SUM(E19:E22)</f>
        <v>472249</v>
      </c>
      <c r="F18" s="36">
        <f>SUM(F19:F21)</f>
        <v>39607</v>
      </c>
      <c r="G18" s="38"/>
    </row>
    <row r="19" spans="1:7" ht="18.75" customHeight="1">
      <c r="A19" s="306"/>
      <c r="B19" s="275"/>
      <c r="C19" s="409" t="s">
        <v>18</v>
      </c>
      <c r="D19" s="26">
        <v>0</v>
      </c>
      <c r="E19" s="30">
        <v>0</v>
      </c>
      <c r="F19" s="26">
        <f t="shared" ref="F19:F39" si="1">E19-D19</f>
        <v>0</v>
      </c>
      <c r="G19" s="38"/>
    </row>
    <row r="20" spans="1:7" ht="18.75" customHeight="1">
      <c r="A20" s="306"/>
      <c r="B20" s="275"/>
      <c r="C20" s="409" t="s">
        <v>19</v>
      </c>
      <c r="D20" s="26">
        <v>432642</v>
      </c>
      <c r="E20" s="30">
        <v>472249</v>
      </c>
      <c r="F20" s="26">
        <f t="shared" si="1"/>
        <v>39607</v>
      </c>
      <c r="G20" s="38"/>
    </row>
    <row r="21" spans="1:7" ht="18.75" customHeight="1">
      <c r="A21" s="306"/>
      <c r="B21" s="275"/>
      <c r="C21" s="409" t="s">
        <v>20</v>
      </c>
      <c r="D21" s="26">
        <v>0</v>
      </c>
      <c r="E21" s="30">
        <v>0</v>
      </c>
      <c r="F21" s="26">
        <f t="shared" si="1"/>
        <v>0</v>
      </c>
      <c r="G21" s="38"/>
    </row>
    <row r="22" spans="1:7" ht="18.75" customHeight="1">
      <c r="A22" s="306"/>
      <c r="B22" s="294"/>
      <c r="C22" s="409" t="s">
        <v>21</v>
      </c>
      <c r="D22" s="26">
        <v>0</v>
      </c>
      <c r="E22" s="30">
        <v>0</v>
      </c>
      <c r="F22" s="26">
        <f t="shared" si="1"/>
        <v>0</v>
      </c>
      <c r="G22" s="38"/>
    </row>
    <row r="23" spans="1:7" ht="18.75" customHeight="1">
      <c r="A23" s="250" t="s">
        <v>22</v>
      </c>
      <c r="B23" s="296"/>
      <c r="C23" s="410"/>
      <c r="D23" s="42">
        <f>D24</f>
        <v>2500</v>
      </c>
      <c r="E23" s="278">
        <f>E24</f>
        <v>2500</v>
      </c>
      <c r="F23" s="20">
        <f t="shared" si="1"/>
        <v>0</v>
      </c>
      <c r="G23" s="44"/>
    </row>
    <row r="24" spans="1:7" ht="18.75" customHeight="1">
      <c r="A24" s="306"/>
      <c r="B24" s="272" t="s">
        <v>22</v>
      </c>
      <c r="C24" s="409"/>
      <c r="D24" s="26">
        <f>SUM(D25:D26)</f>
        <v>2500</v>
      </c>
      <c r="E24" s="30">
        <f>SUM(E25:E26)</f>
        <v>2500</v>
      </c>
      <c r="F24" s="26">
        <f t="shared" si="1"/>
        <v>0</v>
      </c>
      <c r="G24" s="38"/>
    </row>
    <row r="25" spans="1:7" ht="18.75" customHeight="1">
      <c r="A25" s="306"/>
      <c r="B25" s="275"/>
      <c r="C25" s="409" t="s">
        <v>23</v>
      </c>
      <c r="D25" s="103">
        <v>0</v>
      </c>
      <c r="E25" s="104">
        <v>0</v>
      </c>
      <c r="F25" s="26">
        <f t="shared" si="1"/>
        <v>0</v>
      </c>
      <c r="G25" s="38"/>
    </row>
    <row r="26" spans="1:7" ht="18.75" customHeight="1">
      <c r="A26" s="306"/>
      <c r="B26" s="275"/>
      <c r="C26" s="409" t="s">
        <v>24</v>
      </c>
      <c r="D26" s="26">
        <v>2500</v>
      </c>
      <c r="E26" s="30">
        <v>2500</v>
      </c>
      <c r="F26" s="26">
        <f t="shared" si="1"/>
        <v>0</v>
      </c>
      <c r="G26" s="38"/>
    </row>
    <row r="27" spans="1:7" ht="18.75" customHeight="1">
      <c r="A27" s="250" t="s">
        <v>25</v>
      </c>
      <c r="B27" s="261"/>
      <c r="C27" s="410"/>
      <c r="D27" s="42">
        <f>D28</f>
        <v>0</v>
      </c>
      <c r="E27" s="278">
        <f>E28</f>
        <v>0</v>
      </c>
      <c r="F27" s="20">
        <f t="shared" si="1"/>
        <v>0</v>
      </c>
      <c r="G27" s="44"/>
    </row>
    <row r="28" spans="1:7" ht="18.75" customHeight="1">
      <c r="A28" s="306"/>
      <c r="B28" s="275" t="s">
        <v>25</v>
      </c>
      <c r="C28" s="409"/>
      <c r="D28" s="36">
        <f>D29</f>
        <v>0</v>
      </c>
      <c r="E28" s="39">
        <f>E29</f>
        <v>0</v>
      </c>
      <c r="F28" s="26">
        <f t="shared" si="1"/>
        <v>0</v>
      </c>
      <c r="G28" s="38"/>
    </row>
    <row r="29" spans="1:7" ht="18.75" customHeight="1">
      <c r="A29" s="306"/>
      <c r="B29" s="294"/>
      <c r="C29" s="409" t="s">
        <v>26</v>
      </c>
      <c r="D29" s="36">
        <v>0</v>
      </c>
      <c r="E29" s="39">
        <v>0</v>
      </c>
      <c r="F29" s="26">
        <f t="shared" si="1"/>
        <v>0</v>
      </c>
      <c r="G29" s="38"/>
    </row>
    <row r="30" spans="1:7" ht="18.75" customHeight="1">
      <c r="A30" s="411" t="s">
        <v>27</v>
      </c>
      <c r="B30" s="261"/>
      <c r="C30" s="410"/>
      <c r="D30" s="20">
        <f>D31</f>
        <v>0</v>
      </c>
      <c r="E30" s="262">
        <f>E31</f>
        <v>0</v>
      </c>
      <c r="F30" s="20">
        <f t="shared" si="1"/>
        <v>0</v>
      </c>
      <c r="G30" s="44"/>
    </row>
    <row r="31" spans="1:7" ht="18.75" customHeight="1">
      <c r="A31" s="306"/>
      <c r="B31" s="272" t="s">
        <v>27</v>
      </c>
      <c r="C31" s="409"/>
      <c r="D31" s="26">
        <f>SUM(D32:D33)</f>
        <v>0</v>
      </c>
      <c r="E31" s="30">
        <f>SUM(E32:E33)</f>
        <v>0</v>
      </c>
      <c r="F31" s="26">
        <f t="shared" si="1"/>
        <v>0</v>
      </c>
      <c r="G31" s="38"/>
    </row>
    <row r="32" spans="1:7" ht="18.75" customHeight="1">
      <c r="A32" s="306"/>
      <c r="B32" s="275"/>
      <c r="C32" s="409" t="s">
        <v>28</v>
      </c>
      <c r="D32" s="26">
        <v>0</v>
      </c>
      <c r="E32" s="30">
        <v>0</v>
      </c>
      <c r="F32" s="26">
        <f t="shared" si="1"/>
        <v>0</v>
      </c>
      <c r="G32" s="38"/>
    </row>
    <row r="33" spans="1:7" ht="18.75" customHeight="1">
      <c r="A33" s="306"/>
      <c r="B33" s="294"/>
      <c r="C33" s="274" t="s">
        <v>29</v>
      </c>
      <c r="D33" s="26">
        <v>0</v>
      </c>
      <c r="E33" s="30">
        <v>0</v>
      </c>
      <c r="F33" s="26">
        <f t="shared" si="1"/>
        <v>0</v>
      </c>
      <c r="G33" s="38"/>
    </row>
    <row r="34" spans="1:7" ht="18.75" customHeight="1">
      <c r="A34" s="250" t="s">
        <v>30</v>
      </c>
      <c r="B34" s="261"/>
      <c r="C34" s="261"/>
      <c r="D34" s="20">
        <f>D35</f>
        <v>137360</v>
      </c>
      <c r="E34" s="262">
        <f>E35</f>
        <v>149400</v>
      </c>
      <c r="F34" s="20">
        <f t="shared" si="1"/>
        <v>12040</v>
      </c>
      <c r="G34" s="32"/>
    </row>
    <row r="35" spans="1:7" ht="18.75" customHeight="1">
      <c r="A35" s="306"/>
      <c r="B35" s="272" t="s">
        <v>30</v>
      </c>
      <c r="C35" s="409"/>
      <c r="D35" s="36">
        <f>SUM(D36:D40)</f>
        <v>137360</v>
      </c>
      <c r="E35" s="39">
        <f>SUM(E36:E40)</f>
        <v>149400</v>
      </c>
      <c r="F35" s="26">
        <f t="shared" si="1"/>
        <v>12040</v>
      </c>
      <c r="G35" s="38"/>
    </row>
    <row r="36" spans="1:7" ht="18.75" customHeight="1" thickBot="1">
      <c r="A36" s="390"/>
      <c r="B36" s="283"/>
      <c r="C36" s="284" t="s">
        <v>31</v>
      </c>
      <c r="D36" s="61">
        <v>53000</v>
      </c>
      <c r="E36" s="62">
        <v>65000</v>
      </c>
      <c r="F36" s="61">
        <f t="shared" si="1"/>
        <v>12000</v>
      </c>
      <c r="G36" s="52"/>
    </row>
    <row r="37" spans="1:7" ht="18" customHeight="1" thickBot="1">
      <c r="A37" s="286" t="s">
        <v>1</v>
      </c>
      <c r="B37" s="286"/>
      <c r="C37" s="286"/>
      <c r="D37" s="53"/>
      <c r="E37" s="2"/>
      <c r="F37" s="54"/>
      <c r="G37" s="7" t="s">
        <v>2</v>
      </c>
    </row>
    <row r="38" spans="1:7" ht="30" customHeight="1">
      <c r="A38" s="240" t="s">
        <v>3</v>
      </c>
      <c r="B38" s="241" t="s">
        <v>4</v>
      </c>
      <c r="C38" s="241" t="s">
        <v>5</v>
      </c>
      <c r="D38" s="55" t="s">
        <v>6</v>
      </c>
      <c r="E38" s="11" t="s">
        <v>7</v>
      </c>
      <c r="F38" s="56" t="s">
        <v>8</v>
      </c>
      <c r="G38" s="13" t="s">
        <v>9</v>
      </c>
    </row>
    <row r="39" spans="1:7" ht="22.5" customHeight="1">
      <c r="A39" s="412" t="s">
        <v>326</v>
      </c>
      <c r="B39" s="272" t="s">
        <v>326</v>
      </c>
      <c r="C39" s="274" t="s">
        <v>32</v>
      </c>
      <c r="D39" s="26">
        <v>84360</v>
      </c>
      <c r="E39" s="30">
        <v>84400</v>
      </c>
      <c r="F39" s="26">
        <f t="shared" si="1"/>
        <v>40</v>
      </c>
      <c r="G39" s="28"/>
    </row>
    <row r="40" spans="1:7" ht="18.75" customHeight="1">
      <c r="A40" s="413"/>
      <c r="B40" s="414"/>
      <c r="C40" s="415" t="s">
        <v>33</v>
      </c>
      <c r="D40" s="70">
        <v>0</v>
      </c>
      <c r="E40" s="71">
        <v>0</v>
      </c>
      <c r="F40" s="70">
        <f>E40-D40</f>
        <v>0</v>
      </c>
      <c r="G40" s="94"/>
    </row>
    <row r="41" spans="1:7" ht="18.75" customHeight="1">
      <c r="A41" s="250" t="s">
        <v>34</v>
      </c>
      <c r="B41" s="261"/>
      <c r="C41" s="296"/>
      <c r="D41" s="107">
        <f>D42</f>
        <v>55257</v>
      </c>
      <c r="E41" s="297">
        <f>E42</f>
        <v>0</v>
      </c>
      <c r="F41" s="107">
        <f>F42</f>
        <v>-55257</v>
      </c>
      <c r="G41" s="109"/>
    </row>
    <row r="42" spans="1:7" ht="18.75" customHeight="1">
      <c r="A42" s="306"/>
      <c r="B42" s="272" t="s">
        <v>34</v>
      </c>
      <c r="C42" s="409"/>
      <c r="D42" s="36">
        <f>SUM(D43:D45)</f>
        <v>55257</v>
      </c>
      <c r="E42" s="39">
        <f>SUM(E43:E45)</f>
        <v>0</v>
      </c>
      <c r="F42" s="36">
        <f>SUM(F43:F45)</f>
        <v>-55257</v>
      </c>
      <c r="G42" s="38"/>
    </row>
    <row r="43" spans="1:7" ht="18.75" customHeight="1">
      <c r="A43" s="306"/>
      <c r="B43" s="275"/>
      <c r="C43" s="409" t="s">
        <v>35</v>
      </c>
      <c r="D43" s="36">
        <v>32589</v>
      </c>
      <c r="E43" s="39">
        <v>0</v>
      </c>
      <c r="F43" s="36">
        <f t="shared" ref="F43:F50" si="2">E43-D43</f>
        <v>-32589</v>
      </c>
      <c r="G43" s="38"/>
    </row>
    <row r="44" spans="1:7" ht="22.5" customHeight="1">
      <c r="A44" s="273"/>
      <c r="B44" s="275"/>
      <c r="C44" s="373" t="s">
        <v>36</v>
      </c>
      <c r="D44" s="36">
        <v>2952</v>
      </c>
      <c r="E44" s="39">
        <v>0</v>
      </c>
      <c r="F44" s="26">
        <f>E44-D44</f>
        <v>-2952</v>
      </c>
      <c r="G44" s="28"/>
    </row>
    <row r="45" spans="1:7" ht="18.75" customHeight="1">
      <c r="A45" s="293"/>
      <c r="B45" s="294"/>
      <c r="C45" s="274" t="s">
        <v>37</v>
      </c>
      <c r="D45" s="26">
        <v>19716</v>
      </c>
      <c r="E45" s="30">
        <v>0</v>
      </c>
      <c r="F45" s="26">
        <f>E45-D45</f>
        <v>-19716</v>
      </c>
      <c r="G45" s="28"/>
    </row>
    <row r="46" spans="1:7" ht="18.75" customHeight="1">
      <c r="A46" s="250" t="s">
        <v>38</v>
      </c>
      <c r="B46" s="261"/>
      <c r="C46" s="261"/>
      <c r="D46" s="107">
        <f>D47</f>
        <v>10715</v>
      </c>
      <c r="E46" s="297">
        <f>E47</f>
        <v>11045</v>
      </c>
      <c r="F46" s="20">
        <f t="shared" si="2"/>
        <v>330</v>
      </c>
      <c r="G46" s="32"/>
    </row>
    <row r="47" spans="1:7" ht="18.75" customHeight="1">
      <c r="A47" s="306"/>
      <c r="B47" s="272" t="s">
        <v>38</v>
      </c>
      <c r="C47" s="409"/>
      <c r="D47" s="36">
        <f>SUM(D48:D50)</f>
        <v>10715</v>
      </c>
      <c r="E47" s="39">
        <f>SUM(E48:E50)</f>
        <v>11045</v>
      </c>
      <c r="F47" s="26">
        <f t="shared" si="2"/>
        <v>330</v>
      </c>
      <c r="G47" s="38"/>
    </row>
    <row r="48" spans="1:7" ht="18.75" customHeight="1">
      <c r="A48" s="306"/>
      <c r="B48" s="275"/>
      <c r="C48" s="409" t="s">
        <v>39</v>
      </c>
      <c r="D48" s="26">
        <v>100</v>
      </c>
      <c r="E48" s="30">
        <v>100</v>
      </c>
      <c r="F48" s="26">
        <f t="shared" si="2"/>
        <v>0</v>
      </c>
      <c r="G48" s="38"/>
    </row>
    <row r="49" spans="1:7" ht="18.75" customHeight="1">
      <c r="A49" s="306"/>
      <c r="B49" s="275"/>
      <c r="C49" s="318" t="s">
        <v>40</v>
      </c>
      <c r="D49" s="26">
        <v>200</v>
      </c>
      <c r="E49" s="30">
        <v>200</v>
      </c>
      <c r="F49" s="26">
        <f t="shared" si="2"/>
        <v>0</v>
      </c>
      <c r="G49" s="38"/>
    </row>
    <row r="50" spans="1:7" ht="18.75" customHeight="1" thickBot="1">
      <c r="A50" s="390"/>
      <c r="B50" s="283"/>
      <c r="C50" s="416" t="s">
        <v>41</v>
      </c>
      <c r="D50" s="61">
        <v>10415</v>
      </c>
      <c r="E50" s="62">
        <v>10745</v>
      </c>
      <c r="F50" s="61">
        <f t="shared" si="2"/>
        <v>330</v>
      </c>
      <c r="G50" s="52"/>
    </row>
    <row r="51" spans="1:7" ht="18" customHeight="1">
      <c r="A51" s="328"/>
      <c r="B51" s="328"/>
      <c r="C51" s="417"/>
      <c r="D51" s="65"/>
      <c r="E51" s="66"/>
      <c r="F51" s="67"/>
      <c r="G51" s="68"/>
    </row>
    <row r="52" spans="1:7" ht="18" customHeight="1">
      <c r="A52" s="328"/>
      <c r="B52" s="328"/>
      <c r="C52" s="417"/>
      <c r="D52" s="65"/>
      <c r="E52" s="66"/>
      <c r="F52" s="67"/>
      <c r="G52" s="68"/>
    </row>
    <row r="53" spans="1:7" ht="18" customHeight="1">
      <c r="A53" s="328"/>
      <c r="B53" s="328"/>
      <c r="C53" s="417"/>
      <c r="D53" s="65"/>
      <c r="E53" s="66"/>
      <c r="F53" s="67"/>
      <c r="G53" s="68"/>
    </row>
    <row r="54" spans="1:7" ht="18" customHeight="1">
      <c r="A54" s="328"/>
      <c r="B54" s="328"/>
      <c r="C54" s="417"/>
      <c r="D54" s="65"/>
      <c r="E54" s="66"/>
      <c r="F54" s="67"/>
      <c r="G54" s="68"/>
    </row>
    <row r="55" spans="1:7" ht="18" customHeight="1">
      <c r="A55" s="328"/>
      <c r="B55" s="328"/>
      <c r="C55" s="417"/>
      <c r="D55" s="65"/>
      <c r="E55" s="66"/>
      <c r="F55" s="67"/>
      <c r="G55" s="68"/>
    </row>
    <row r="56" spans="1:7" ht="18" customHeight="1">
      <c r="A56" s="328"/>
      <c r="B56" s="328"/>
      <c r="C56" s="417"/>
      <c r="D56" s="65"/>
      <c r="E56" s="66"/>
      <c r="F56" s="67"/>
      <c r="G56" s="68"/>
    </row>
    <row r="57" spans="1:7" ht="18" customHeight="1">
      <c r="A57" s="328"/>
      <c r="B57" s="328"/>
      <c r="C57" s="417"/>
      <c r="D57" s="65"/>
      <c r="E57" s="66"/>
      <c r="F57" s="67"/>
      <c r="G57" s="68"/>
    </row>
    <row r="58" spans="1:7" ht="18" customHeight="1">
      <c r="A58" s="328"/>
      <c r="B58" s="328"/>
      <c r="C58" s="417"/>
      <c r="D58" s="65"/>
      <c r="E58" s="66"/>
      <c r="F58" s="67"/>
      <c r="G58" s="68"/>
    </row>
    <row r="59" spans="1:7" ht="18" customHeight="1">
      <c r="A59" s="328"/>
      <c r="B59" s="328"/>
      <c r="C59" s="417"/>
      <c r="D59" s="65"/>
      <c r="E59" s="66"/>
      <c r="F59" s="67"/>
      <c r="G59" s="68"/>
    </row>
    <row r="60" spans="1:7" ht="18" customHeight="1">
      <c r="A60" s="328"/>
      <c r="B60" s="328"/>
      <c r="C60" s="417"/>
      <c r="D60" s="65"/>
      <c r="E60" s="66"/>
      <c r="F60" s="67"/>
      <c r="G60" s="68"/>
    </row>
    <row r="61" spans="1:7" ht="18" customHeight="1">
      <c r="A61" s="328"/>
      <c r="B61" s="328"/>
      <c r="C61" s="417"/>
      <c r="D61" s="65"/>
      <c r="E61" s="66"/>
      <c r="F61" s="67"/>
      <c r="G61" s="68"/>
    </row>
    <row r="62" spans="1:7" ht="18" customHeight="1">
      <c r="A62" s="328"/>
      <c r="B62" s="328"/>
      <c r="C62" s="417"/>
      <c r="D62" s="65"/>
      <c r="E62" s="66"/>
      <c r="F62" s="67"/>
      <c r="G62" s="68"/>
    </row>
    <row r="63" spans="1:7" ht="18" customHeight="1">
      <c r="A63" s="328"/>
      <c r="B63" s="328"/>
      <c r="C63" s="417"/>
      <c r="D63" s="65"/>
      <c r="E63" s="66"/>
      <c r="F63" s="67"/>
      <c r="G63" s="68"/>
    </row>
    <row r="64" spans="1:7" ht="18" customHeight="1">
      <c r="A64" s="328"/>
      <c r="B64" s="328"/>
      <c r="C64" s="417"/>
      <c r="D64" s="65"/>
      <c r="E64" s="66"/>
      <c r="F64" s="67"/>
      <c r="G64" s="68"/>
    </row>
    <row r="65" spans="1:7" ht="18" customHeight="1">
      <c r="A65" s="328"/>
      <c r="B65" s="328"/>
      <c r="C65" s="417"/>
      <c r="D65" s="65"/>
      <c r="E65" s="66"/>
      <c r="F65" s="67"/>
      <c r="G65" s="68"/>
    </row>
    <row r="66" spans="1:7" ht="18" customHeight="1">
      <c r="A66" s="328"/>
      <c r="B66" s="328"/>
      <c r="C66" s="417"/>
      <c r="D66" s="65"/>
      <c r="E66" s="66"/>
      <c r="F66" s="67"/>
      <c r="G66" s="68"/>
    </row>
    <row r="67" spans="1:7" ht="18" customHeight="1">
      <c r="A67" s="328"/>
      <c r="B67" s="328"/>
      <c r="C67" s="417"/>
      <c r="D67" s="65"/>
      <c r="E67" s="66"/>
      <c r="F67" s="67"/>
      <c r="G67" s="68"/>
    </row>
    <row r="68" spans="1:7" ht="18" customHeight="1">
      <c r="A68" s="328"/>
      <c r="B68" s="328"/>
      <c r="C68" s="417"/>
      <c r="D68" s="65"/>
      <c r="E68" s="66"/>
      <c r="F68" s="67"/>
      <c r="G68" s="68"/>
    </row>
    <row r="69" spans="1:7" ht="18" customHeight="1">
      <c r="A69" s="328"/>
      <c r="B69" s="328"/>
      <c r="C69" s="417"/>
      <c r="D69" s="65"/>
      <c r="E69" s="66"/>
      <c r="F69" s="67"/>
      <c r="G69" s="68"/>
    </row>
    <row r="70" spans="1:7" ht="18" customHeight="1">
      <c r="A70" s="328"/>
      <c r="B70" s="328"/>
      <c r="C70" s="417"/>
      <c r="D70" s="65"/>
      <c r="E70" s="66"/>
      <c r="F70" s="67"/>
      <c r="G70" s="68"/>
    </row>
    <row r="71" spans="1:7" ht="18" customHeight="1">
      <c r="A71" s="328"/>
      <c r="B71" s="328"/>
      <c r="C71" s="417"/>
      <c r="D71" s="65"/>
      <c r="E71" s="66"/>
      <c r="F71" s="67"/>
      <c r="G71" s="68"/>
    </row>
    <row r="72" spans="1:7" ht="18" customHeight="1">
      <c r="A72" s="328"/>
      <c r="B72" s="328"/>
      <c r="C72" s="417"/>
      <c r="D72" s="65"/>
      <c r="E72" s="66"/>
      <c r="F72" s="67"/>
      <c r="G72" s="68"/>
    </row>
    <row r="73" spans="1:7" ht="18" customHeight="1">
      <c r="A73" s="328"/>
      <c r="B73" s="328"/>
      <c r="C73" s="417"/>
      <c r="D73" s="65"/>
      <c r="E73" s="66"/>
      <c r="F73" s="67"/>
      <c r="G73" s="68"/>
    </row>
    <row r="74" spans="1:7" ht="18" customHeight="1">
      <c r="A74" s="328"/>
      <c r="B74" s="328"/>
      <c r="C74" s="417"/>
      <c r="D74" s="65"/>
      <c r="E74" s="66"/>
      <c r="F74" s="67"/>
      <c r="G74" s="68"/>
    </row>
    <row r="75" spans="1:7" ht="18" customHeight="1">
      <c r="A75" s="328"/>
      <c r="B75" s="328"/>
      <c r="C75" s="417"/>
      <c r="D75" s="65"/>
      <c r="E75" s="66"/>
      <c r="F75" s="67"/>
      <c r="G75" s="68"/>
    </row>
    <row r="76" spans="1:7" ht="18" customHeight="1" thickBot="1">
      <c r="A76" s="286" t="s">
        <v>42</v>
      </c>
      <c r="B76" s="286"/>
      <c r="C76" s="286"/>
      <c r="D76" s="53"/>
      <c r="E76" s="2"/>
      <c r="F76" s="54"/>
      <c r="G76" s="7" t="s">
        <v>2</v>
      </c>
    </row>
    <row r="77" spans="1:7" ht="30" customHeight="1">
      <c r="A77" s="240" t="s">
        <v>3</v>
      </c>
      <c r="B77" s="241" t="s">
        <v>4</v>
      </c>
      <c r="C77" s="241" t="s">
        <v>5</v>
      </c>
      <c r="D77" s="55" t="s">
        <v>6</v>
      </c>
      <c r="E77" s="11" t="s">
        <v>7</v>
      </c>
      <c r="F77" s="56" t="s">
        <v>8</v>
      </c>
      <c r="G77" s="13" t="s">
        <v>9</v>
      </c>
    </row>
    <row r="78" spans="1:7" s="14" customFormat="1" ht="24.95" customHeight="1">
      <c r="A78" s="644" t="s">
        <v>43</v>
      </c>
      <c r="B78" s="645"/>
      <c r="C78" s="646"/>
      <c r="D78" s="15">
        <f>D79+D98+D103+D115+D118+D124+D127+D131+D134+D137</f>
        <v>818324.4</v>
      </c>
      <c r="E78" s="408">
        <f>E79+E98+E103+E115+E118+E124+E127+E131+E134+E137</f>
        <v>837044</v>
      </c>
      <c r="F78" s="15">
        <f>F79+F98+F103+F115+F118+F124+F127+F131+F134+F137</f>
        <v>18719.599999999977</v>
      </c>
      <c r="G78" s="17"/>
    </row>
    <row r="79" spans="1:7" ht="18.75" customHeight="1">
      <c r="A79" s="250" t="s">
        <v>44</v>
      </c>
      <c r="B79" s="261"/>
      <c r="C79" s="261"/>
      <c r="D79" s="20">
        <f>D80+D87+D91</f>
        <v>535703</v>
      </c>
      <c r="E79" s="262">
        <f>E80+E87+E91</f>
        <v>573533</v>
      </c>
      <c r="F79" s="20">
        <f>F80+F87+F91</f>
        <v>37830</v>
      </c>
      <c r="G79" s="22"/>
    </row>
    <row r="80" spans="1:7" ht="18.75" customHeight="1">
      <c r="A80" s="273"/>
      <c r="B80" s="272" t="s">
        <v>45</v>
      </c>
      <c r="C80" s="312"/>
      <c r="D80" s="26">
        <f>SUM(D81:D86)</f>
        <v>462213</v>
      </c>
      <c r="E80" s="30">
        <f>SUM(E81:E86)</f>
        <v>483043</v>
      </c>
      <c r="F80" s="26">
        <f>SUM(F81:F86)</f>
        <v>20830</v>
      </c>
      <c r="G80" s="28"/>
    </row>
    <row r="81" spans="1:7" ht="18.75" customHeight="1">
      <c r="A81" s="273"/>
      <c r="B81" s="275"/>
      <c r="C81" s="312" t="s">
        <v>46</v>
      </c>
      <c r="D81" s="26">
        <v>275423</v>
      </c>
      <c r="E81" s="30">
        <v>304963</v>
      </c>
      <c r="F81" s="26">
        <f t="shared" ref="F81:F109" si="3">E81-D81</f>
        <v>29540</v>
      </c>
      <c r="G81" s="28"/>
    </row>
    <row r="82" spans="1:7" ht="18.75" customHeight="1">
      <c r="A82" s="273"/>
      <c r="B82" s="275"/>
      <c r="C82" s="320" t="s">
        <v>47</v>
      </c>
      <c r="D82" s="70">
        <v>92503</v>
      </c>
      <c r="E82" s="71">
        <v>97069</v>
      </c>
      <c r="F82" s="26">
        <f t="shared" si="3"/>
        <v>4566</v>
      </c>
      <c r="G82" s="28"/>
    </row>
    <row r="83" spans="1:7" ht="18.75" customHeight="1">
      <c r="A83" s="273"/>
      <c r="B83" s="275"/>
      <c r="C83" s="294" t="s">
        <v>48</v>
      </c>
      <c r="D83" s="70">
        <v>16128</v>
      </c>
      <c r="E83" s="71">
        <v>0</v>
      </c>
      <c r="F83" s="26">
        <f t="shared" si="3"/>
        <v>-16128</v>
      </c>
      <c r="G83" s="28"/>
    </row>
    <row r="84" spans="1:7" ht="18.75" customHeight="1">
      <c r="A84" s="273"/>
      <c r="B84" s="275"/>
      <c r="C84" s="320" t="s">
        <v>49</v>
      </c>
      <c r="D84" s="26">
        <v>34411</v>
      </c>
      <c r="E84" s="30">
        <v>36503</v>
      </c>
      <c r="F84" s="26">
        <f t="shared" si="3"/>
        <v>2092</v>
      </c>
      <c r="G84" s="28"/>
    </row>
    <row r="85" spans="1:7" ht="18.75" customHeight="1">
      <c r="A85" s="273"/>
      <c r="B85" s="275"/>
      <c r="C85" s="418" t="s">
        <v>50</v>
      </c>
      <c r="D85" s="26">
        <v>37648</v>
      </c>
      <c r="E85" s="30">
        <v>37648</v>
      </c>
      <c r="F85" s="26">
        <f t="shared" si="3"/>
        <v>0</v>
      </c>
      <c r="G85" s="28"/>
    </row>
    <row r="86" spans="1:7" ht="18.75" customHeight="1">
      <c r="A86" s="273"/>
      <c r="B86" s="275"/>
      <c r="C86" s="320" t="s">
        <v>51</v>
      </c>
      <c r="D86" s="26">
        <v>6100</v>
      </c>
      <c r="E86" s="30">
        <v>6860</v>
      </c>
      <c r="F86" s="26">
        <f t="shared" si="3"/>
        <v>760</v>
      </c>
      <c r="G86" s="28"/>
    </row>
    <row r="87" spans="1:7" ht="18.75" customHeight="1">
      <c r="A87" s="273"/>
      <c r="B87" s="272" t="s">
        <v>52</v>
      </c>
      <c r="C87" s="312"/>
      <c r="D87" s="26">
        <f>SUM(D88:D90)</f>
        <v>1900</v>
      </c>
      <c r="E87" s="30">
        <f>SUM(E88:E90)</f>
        <v>1900</v>
      </c>
      <c r="F87" s="26">
        <f t="shared" si="3"/>
        <v>0</v>
      </c>
      <c r="G87" s="73"/>
    </row>
    <row r="88" spans="1:7" ht="18.75" customHeight="1">
      <c r="A88" s="273"/>
      <c r="B88" s="275"/>
      <c r="C88" s="312" t="s">
        <v>53</v>
      </c>
      <c r="D88" s="26">
        <v>700</v>
      </c>
      <c r="E88" s="30">
        <v>700</v>
      </c>
      <c r="F88" s="26">
        <f t="shared" si="3"/>
        <v>0</v>
      </c>
      <c r="G88" s="73"/>
    </row>
    <row r="89" spans="1:7" ht="18.75" customHeight="1">
      <c r="A89" s="273"/>
      <c r="B89" s="275"/>
      <c r="C89" s="312" t="s">
        <v>54</v>
      </c>
      <c r="D89" s="70">
        <v>0</v>
      </c>
      <c r="E89" s="71">
        <v>0</v>
      </c>
      <c r="F89" s="26">
        <f t="shared" si="3"/>
        <v>0</v>
      </c>
      <c r="G89" s="73"/>
    </row>
    <row r="90" spans="1:7" ht="18.75" customHeight="1">
      <c r="A90" s="273"/>
      <c r="B90" s="275"/>
      <c r="C90" s="312" t="s">
        <v>55</v>
      </c>
      <c r="D90" s="70">
        <v>1200</v>
      </c>
      <c r="E90" s="71">
        <v>1200</v>
      </c>
      <c r="F90" s="26">
        <f t="shared" si="3"/>
        <v>0</v>
      </c>
      <c r="G90" s="73"/>
    </row>
    <row r="91" spans="1:7" ht="18.75" customHeight="1">
      <c r="A91" s="273"/>
      <c r="B91" s="272" t="s">
        <v>56</v>
      </c>
      <c r="C91" s="312"/>
      <c r="D91" s="26">
        <f>SUM(D92:D97)</f>
        <v>71590</v>
      </c>
      <c r="E91" s="30">
        <f>SUM(E92:E97)</f>
        <v>88590</v>
      </c>
      <c r="F91" s="26">
        <f t="shared" si="3"/>
        <v>17000</v>
      </c>
      <c r="G91" s="73"/>
    </row>
    <row r="92" spans="1:7" ht="18.75" customHeight="1">
      <c r="A92" s="306"/>
      <c r="B92" s="275"/>
      <c r="C92" s="419" t="s">
        <v>57</v>
      </c>
      <c r="D92" s="26">
        <v>180</v>
      </c>
      <c r="E92" s="30">
        <v>180</v>
      </c>
      <c r="F92" s="26">
        <f t="shared" si="3"/>
        <v>0</v>
      </c>
      <c r="G92" s="73"/>
    </row>
    <row r="93" spans="1:7" ht="18.75" customHeight="1">
      <c r="A93" s="306"/>
      <c r="B93" s="275"/>
      <c r="C93" s="302" t="s">
        <v>58</v>
      </c>
      <c r="D93" s="26">
        <v>21772</v>
      </c>
      <c r="E93" s="30">
        <v>38302</v>
      </c>
      <c r="F93" s="26">
        <f t="shared" si="3"/>
        <v>16530</v>
      </c>
      <c r="G93" s="76"/>
    </row>
    <row r="94" spans="1:7" ht="18.75" customHeight="1">
      <c r="A94" s="273"/>
      <c r="B94" s="275"/>
      <c r="C94" s="294" t="s">
        <v>59</v>
      </c>
      <c r="D94" s="26">
        <v>20098</v>
      </c>
      <c r="E94" s="30">
        <v>20038</v>
      </c>
      <c r="F94" s="26">
        <f t="shared" si="3"/>
        <v>-60</v>
      </c>
      <c r="G94" s="76"/>
    </row>
    <row r="95" spans="1:7" ht="18.75" customHeight="1">
      <c r="A95" s="273"/>
      <c r="B95" s="275"/>
      <c r="C95" s="294" t="s">
        <v>60</v>
      </c>
      <c r="D95" s="26">
        <v>11670</v>
      </c>
      <c r="E95" s="30">
        <v>12560</v>
      </c>
      <c r="F95" s="26">
        <f t="shared" si="3"/>
        <v>890</v>
      </c>
      <c r="G95" s="73"/>
    </row>
    <row r="96" spans="1:7" ht="18.75" customHeight="1">
      <c r="A96" s="273"/>
      <c r="B96" s="275"/>
      <c r="C96" s="294" t="s">
        <v>61</v>
      </c>
      <c r="D96" s="26">
        <v>2000</v>
      </c>
      <c r="E96" s="30">
        <v>2000</v>
      </c>
      <c r="F96" s="26">
        <f>E96-D96</f>
        <v>0</v>
      </c>
      <c r="G96" s="73"/>
    </row>
    <row r="97" spans="1:8" ht="18.75" customHeight="1">
      <c r="A97" s="293"/>
      <c r="B97" s="294"/>
      <c r="C97" s="294" t="s">
        <v>62</v>
      </c>
      <c r="D97" s="26">
        <v>15870</v>
      </c>
      <c r="E97" s="30">
        <v>15510</v>
      </c>
      <c r="F97" s="26">
        <f t="shared" si="3"/>
        <v>-360</v>
      </c>
      <c r="G97" s="73"/>
    </row>
    <row r="98" spans="1:8" ht="18.75" customHeight="1">
      <c r="A98" s="250" t="s">
        <v>63</v>
      </c>
      <c r="B98" s="276"/>
      <c r="C98" s="261"/>
      <c r="D98" s="20">
        <f>D99</f>
        <v>13000</v>
      </c>
      <c r="E98" s="262">
        <f>E99</f>
        <v>8000</v>
      </c>
      <c r="F98" s="20">
        <f t="shared" si="3"/>
        <v>-5000</v>
      </c>
      <c r="G98" s="78"/>
    </row>
    <row r="99" spans="1:8" ht="18.75" customHeight="1">
      <c r="A99" s="273"/>
      <c r="B99" s="272" t="s">
        <v>64</v>
      </c>
      <c r="C99" s="294"/>
      <c r="D99" s="70">
        <f>SUM(D100:D102)</f>
        <v>13000</v>
      </c>
      <c r="E99" s="71">
        <f>SUM(E100:E102)</f>
        <v>8000</v>
      </c>
      <c r="F99" s="26">
        <f t="shared" si="3"/>
        <v>-5000</v>
      </c>
      <c r="G99" s="73"/>
    </row>
    <row r="100" spans="1:8" ht="18.75" customHeight="1">
      <c r="A100" s="273"/>
      <c r="B100" s="275"/>
      <c r="C100" s="294" t="s">
        <v>64</v>
      </c>
      <c r="D100" s="26">
        <v>0</v>
      </c>
      <c r="E100" s="30">
        <v>0</v>
      </c>
      <c r="F100" s="26">
        <f t="shared" si="3"/>
        <v>0</v>
      </c>
      <c r="G100" s="73"/>
    </row>
    <row r="101" spans="1:8" ht="18.75" customHeight="1">
      <c r="A101" s="255"/>
      <c r="B101" s="420"/>
      <c r="C101" s="312" t="s">
        <v>65</v>
      </c>
      <c r="D101" s="26">
        <v>3000</v>
      </c>
      <c r="E101" s="30">
        <v>5000</v>
      </c>
      <c r="F101" s="26">
        <f t="shared" si="3"/>
        <v>2000</v>
      </c>
      <c r="G101" s="82"/>
    </row>
    <row r="102" spans="1:8" s="14" customFormat="1" ht="18.75" customHeight="1">
      <c r="A102" s="273"/>
      <c r="B102" s="275"/>
      <c r="C102" s="272" t="s">
        <v>66</v>
      </c>
      <c r="D102" s="36">
        <v>10000</v>
      </c>
      <c r="E102" s="39">
        <v>3000</v>
      </c>
      <c r="F102" s="36">
        <f t="shared" si="3"/>
        <v>-7000</v>
      </c>
      <c r="G102" s="83"/>
    </row>
    <row r="103" spans="1:8" ht="18.75" customHeight="1">
      <c r="A103" s="250" t="s">
        <v>67</v>
      </c>
      <c r="B103" s="276"/>
      <c r="C103" s="261"/>
      <c r="D103" s="20">
        <f>D104+D113</f>
        <v>268321.40000000002</v>
      </c>
      <c r="E103" s="262">
        <f>E104+E113</f>
        <v>254611</v>
      </c>
      <c r="F103" s="20">
        <f>E103-D103</f>
        <v>-13710.400000000023</v>
      </c>
      <c r="G103" s="78"/>
      <c r="H103" s="421"/>
    </row>
    <row r="104" spans="1:8" ht="18.75" customHeight="1">
      <c r="A104" s="273"/>
      <c r="B104" s="272" t="s">
        <v>95</v>
      </c>
      <c r="C104" s="312"/>
      <c r="D104" s="26">
        <f>SUM(D105:D110)</f>
        <v>213678</v>
      </c>
      <c r="E104" s="30">
        <f>SUM(E105:E110)</f>
        <v>203868</v>
      </c>
      <c r="F104" s="26">
        <f>E104-D104</f>
        <v>-9810</v>
      </c>
      <c r="G104" s="84"/>
      <c r="H104" s="421"/>
    </row>
    <row r="105" spans="1:8" ht="18.75" customHeight="1">
      <c r="A105" s="273"/>
      <c r="B105" s="275"/>
      <c r="C105" s="339" t="s">
        <v>365</v>
      </c>
      <c r="D105" s="26">
        <v>61700</v>
      </c>
      <c r="E105" s="30">
        <v>41500</v>
      </c>
      <c r="F105" s="26">
        <f t="shared" si="3"/>
        <v>-20200</v>
      </c>
      <c r="G105" s="73"/>
    </row>
    <row r="106" spans="1:8" ht="18.75" customHeight="1">
      <c r="A106" s="273"/>
      <c r="B106" s="275"/>
      <c r="C106" s="339" t="s">
        <v>95</v>
      </c>
      <c r="D106" s="26">
        <v>18850</v>
      </c>
      <c r="E106" s="30">
        <v>13410</v>
      </c>
      <c r="F106" s="26">
        <f t="shared" si="3"/>
        <v>-5440</v>
      </c>
      <c r="G106" s="76"/>
    </row>
    <row r="107" spans="1:8" ht="18.75" customHeight="1">
      <c r="A107" s="273"/>
      <c r="B107" s="275"/>
      <c r="C107" s="339" t="s">
        <v>366</v>
      </c>
      <c r="D107" s="36">
        <v>101878</v>
      </c>
      <c r="E107" s="39">
        <v>109838</v>
      </c>
      <c r="F107" s="26">
        <f t="shared" si="3"/>
        <v>7960</v>
      </c>
      <c r="G107" s="73"/>
    </row>
    <row r="108" spans="1:8" ht="18.75" customHeight="1">
      <c r="A108" s="273"/>
      <c r="B108" s="275"/>
      <c r="C108" s="339" t="s">
        <v>367</v>
      </c>
      <c r="D108" s="36">
        <v>30240</v>
      </c>
      <c r="E108" s="39">
        <v>38220</v>
      </c>
      <c r="F108" s="36">
        <f t="shared" si="3"/>
        <v>7980</v>
      </c>
      <c r="G108" s="83"/>
    </row>
    <row r="109" spans="1:8" ht="18.75" customHeight="1">
      <c r="A109" s="273"/>
      <c r="B109" s="275"/>
      <c r="C109" s="342" t="s">
        <v>102</v>
      </c>
      <c r="D109" s="36">
        <v>930</v>
      </c>
      <c r="E109" s="39">
        <v>780</v>
      </c>
      <c r="F109" s="36">
        <f t="shared" si="3"/>
        <v>-150</v>
      </c>
      <c r="G109" s="83"/>
    </row>
    <row r="110" spans="1:8" ht="18.75" customHeight="1" thickBot="1">
      <c r="A110" s="282"/>
      <c r="B110" s="364"/>
      <c r="C110" s="341" t="s">
        <v>334</v>
      </c>
      <c r="D110" s="61">
        <v>80</v>
      </c>
      <c r="E110" s="62">
        <v>120</v>
      </c>
      <c r="F110" s="61">
        <f>E110-D110</f>
        <v>40</v>
      </c>
      <c r="G110" s="91"/>
    </row>
    <row r="111" spans="1:8" ht="18.75" customHeight="1" thickBot="1">
      <c r="A111" s="286" t="s">
        <v>42</v>
      </c>
      <c r="B111" s="286"/>
      <c r="C111" s="286"/>
      <c r="D111" s="53"/>
      <c r="E111" s="2"/>
      <c r="F111" s="54"/>
      <c r="G111" s="7" t="s">
        <v>2</v>
      </c>
    </row>
    <row r="112" spans="1:8" ht="30" customHeight="1">
      <c r="A112" s="240" t="s">
        <v>3</v>
      </c>
      <c r="B112" s="241" t="s">
        <v>4</v>
      </c>
      <c r="C112" s="241" t="s">
        <v>5</v>
      </c>
      <c r="D112" s="55" t="s">
        <v>6</v>
      </c>
      <c r="E112" s="11" t="s">
        <v>7</v>
      </c>
      <c r="F112" s="56" t="s">
        <v>8</v>
      </c>
      <c r="G112" s="13" t="s">
        <v>9</v>
      </c>
    </row>
    <row r="113" spans="1:7" ht="18.75" customHeight="1">
      <c r="A113" s="422" t="s">
        <v>148</v>
      </c>
      <c r="B113" s="272" t="s">
        <v>368</v>
      </c>
      <c r="C113" s="339"/>
      <c r="D113" s="26">
        <f>D114</f>
        <v>54643.4</v>
      </c>
      <c r="E113" s="30">
        <f>E114</f>
        <v>50743</v>
      </c>
      <c r="F113" s="26">
        <f>F114</f>
        <v>-3900.4000000000015</v>
      </c>
      <c r="G113" s="73"/>
    </row>
    <row r="114" spans="1:7" ht="18.75" customHeight="1">
      <c r="A114" s="293"/>
      <c r="B114" s="294"/>
      <c r="C114" s="339" t="s">
        <v>368</v>
      </c>
      <c r="D114" s="26">
        <v>54643.4</v>
      </c>
      <c r="E114" s="30">
        <v>50743</v>
      </c>
      <c r="F114" s="26">
        <f>E114-D114</f>
        <v>-3900.4000000000015</v>
      </c>
      <c r="G114" s="73"/>
    </row>
    <row r="115" spans="1:7" ht="18.75" customHeight="1">
      <c r="A115" s="250" t="s">
        <v>103</v>
      </c>
      <c r="B115" s="276"/>
      <c r="C115" s="261"/>
      <c r="D115" s="20">
        <f>D116</f>
        <v>0</v>
      </c>
      <c r="E115" s="262">
        <v>0</v>
      </c>
      <c r="F115" s="20">
        <f t="shared" ref="F115:F116" si="4">E115-D115</f>
        <v>0</v>
      </c>
      <c r="G115" s="32"/>
    </row>
    <row r="116" spans="1:7" ht="18.75" customHeight="1">
      <c r="A116" s="273"/>
      <c r="B116" s="272" t="s">
        <v>103</v>
      </c>
      <c r="C116" s="312"/>
      <c r="D116" s="26">
        <f>D117</f>
        <v>0</v>
      </c>
      <c r="E116" s="30">
        <v>0</v>
      </c>
      <c r="F116" s="26">
        <f t="shared" si="4"/>
        <v>0</v>
      </c>
      <c r="G116" s="28"/>
    </row>
    <row r="117" spans="1:7" ht="18.75" customHeight="1">
      <c r="A117" s="273"/>
      <c r="B117" s="294"/>
      <c r="C117" s="312" t="s">
        <v>104</v>
      </c>
      <c r="D117" s="26">
        <v>0</v>
      </c>
      <c r="E117" s="30">
        <v>0</v>
      </c>
      <c r="F117" s="26">
        <v>0</v>
      </c>
      <c r="G117" s="28"/>
    </row>
    <row r="118" spans="1:7" ht="18.75" customHeight="1">
      <c r="A118" s="529" t="s">
        <v>105</v>
      </c>
      <c r="B118" s="343"/>
      <c r="C118" s="343"/>
      <c r="D118" s="20">
        <f>D119</f>
        <v>0</v>
      </c>
      <c r="E118" s="423">
        <f>E119+E121</f>
        <v>0</v>
      </c>
      <c r="F118" s="99">
        <f>F119+F121</f>
        <v>0</v>
      </c>
      <c r="G118" s="101"/>
    </row>
    <row r="119" spans="1:7" ht="18.75" customHeight="1">
      <c r="A119" s="306"/>
      <c r="B119" s="272" t="s">
        <v>105</v>
      </c>
      <c r="C119" s="312"/>
      <c r="D119" s="26">
        <f>D120</f>
        <v>0</v>
      </c>
      <c r="E119" s="30">
        <v>0</v>
      </c>
      <c r="F119" s="26">
        <f>D119-E119</f>
        <v>0</v>
      </c>
      <c r="G119" s="28"/>
    </row>
    <row r="120" spans="1:7" ht="18.75" customHeight="1">
      <c r="A120" s="273"/>
      <c r="B120" s="302"/>
      <c r="C120" s="294" t="s">
        <v>105</v>
      </c>
      <c r="D120" s="70">
        <v>0</v>
      </c>
      <c r="E120" s="71">
        <v>0</v>
      </c>
      <c r="F120" s="26">
        <f>E120-D120</f>
        <v>0</v>
      </c>
      <c r="G120" s="94"/>
    </row>
    <row r="121" spans="1:7" ht="18.75" customHeight="1">
      <c r="A121" s="273"/>
      <c r="B121" s="275" t="s">
        <v>106</v>
      </c>
      <c r="C121" s="302"/>
      <c r="D121" s="70">
        <f t="shared" ref="D121:E121" si="5">SUM(D122:D123)</f>
        <v>0</v>
      </c>
      <c r="E121" s="71">
        <f t="shared" si="5"/>
        <v>0</v>
      </c>
      <c r="F121" s="70">
        <f>E121-D121</f>
        <v>0</v>
      </c>
      <c r="G121" s="94"/>
    </row>
    <row r="122" spans="1:7" ht="18.75" customHeight="1">
      <c r="A122" s="273"/>
      <c r="B122" s="275"/>
      <c r="C122" s="312" t="s">
        <v>107</v>
      </c>
      <c r="D122" s="26">
        <v>0</v>
      </c>
      <c r="E122" s="30">
        <v>0</v>
      </c>
      <c r="F122" s="70">
        <f t="shared" ref="F122:F123" si="6">E122-D122</f>
        <v>0</v>
      </c>
      <c r="G122" s="28"/>
    </row>
    <row r="123" spans="1:7" ht="18.75" customHeight="1">
      <c r="A123" s="273"/>
      <c r="B123" s="275"/>
      <c r="C123" s="275" t="s">
        <v>108</v>
      </c>
      <c r="D123" s="103">
        <v>0</v>
      </c>
      <c r="E123" s="104">
        <v>0</v>
      </c>
      <c r="F123" s="70">
        <f t="shared" si="6"/>
        <v>0</v>
      </c>
      <c r="G123" s="105"/>
    </row>
    <row r="124" spans="1:7" ht="18.75" customHeight="1">
      <c r="A124" s="250" t="s">
        <v>109</v>
      </c>
      <c r="B124" s="276"/>
      <c r="C124" s="261"/>
      <c r="D124" s="20">
        <f>D125</f>
        <v>1000</v>
      </c>
      <c r="E124" s="262">
        <f>E125</f>
        <v>600</v>
      </c>
      <c r="F124" s="20">
        <f>E124-D124</f>
        <v>-400</v>
      </c>
      <c r="G124" s="32"/>
    </row>
    <row r="125" spans="1:7" ht="18.75" customHeight="1">
      <c r="A125" s="273"/>
      <c r="B125" s="272" t="s">
        <v>109</v>
      </c>
      <c r="C125" s="272"/>
      <c r="D125" s="26">
        <f>D126</f>
        <v>1000</v>
      </c>
      <c r="E125" s="30">
        <f>E126</f>
        <v>600</v>
      </c>
      <c r="F125" s="26">
        <f>E125-D125</f>
        <v>-400</v>
      </c>
      <c r="G125" s="38"/>
    </row>
    <row r="126" spans="1:7" ht="18.75" customHeight="1">
      <c r="A126" s="293"/>
      <c r="B126" s="294"/>
      <c r="C126" s="312" t="s">
        <v>110</v>
      </c>
      <c r="D126" s="26">
        <v>1000</v>
      </c>
      <c r="E126" s="30">
        <v>600</v>
      </c>
      <c r="F126" s="26">
        <f>E126-D126</f>
        <v>-400</v>
      </c>
      <c r="G126" s="28"/>
    </row>
    <row r="127" spans="1:7" ht="18.75" customHeight="1">
      <c r="A127" s="528" t="s">
        <v>111</v>
      </c>
      <c r="B127" s="343"/>
      <c r="C127" s="296"/>
      <c r="D127" s="107">
        <f>D128</f>
        <v>300</v>
      </c>
      <c r="E127" s="297">
        <f>E128</f>
        <v>300</v>
      </c>
      <c r="F127" s="107">
        <f t="shared" ref="F127:F139" si="7">E127-D127</f>
        <v>0</v>
      </c>
      <c r="G127" s="109"/>
    </row>
    <row r="128" spans="1:7" ht="18.75" customHeight="1">
      <c r="A128" s="273"/>
      <c r="B128" s="280" t="s">
        <v>111</v>
      </c>
      <c r="C128" s="272"/>
      <c r="D128" s="36">
        <f>SUM(D129:D130)</f>
        <v>300</v>
      </c>
      <c r="E128" s="39">
        <f>SUM(E129:E130)</f>
        <v>300</v>
      </c>
      <c r="F128" s="26">
        <f t="shared" si="7"/>
        <v>0</v>
      </c>
      <c r="G128" s="38"/>
    </row>
    <row r="129" spans="1:7" ht="18.75" customHeight="1">
      <c r="A129" s="273"/>
      <c r="B129" s="275"/>
      <c r="C129" s="272" t="s">
        <v>112</v>
      </c>
      <c r="D129" s="26">
        <v>300</v>
      </c>
      <c r="E129" s="30">
        <v>300</v>
      </c>
      <c r="F129" s="26">
        <f>D129-E129</f>
        <v>0</v>
      </c>
      <c r="G129" s="38"/>
    </row>
    <row r="130" spans="1:7" ht="18.75" customHeight="1">
      <c r="A130" s="273"/>
      <c r="B130" s="275"/>
      <c r="C130" s="272" t="s">
        <v>113</v>
      </c>
      <c r="D130" s="26">
        <v>0</v>
      </c>
      <c r="E130" s="30">
        <v>0</v>
      </c>
      <c r="F130" s="26">
        <f t="shared" si="7"/>
        <v>0</v>
      </c>
      <c r="G130" s="38"/>
    </row>
    <row r="131" spans="1:7" ht="18.75" customHeight="1">
      <c r="A131" s="250" t="s">
        <v>114</v>
      </c>
      <c r="B131" s="276"/>
      <c r="C131" s="261"/>
      <c r="D131" s="20">
        <f>D132</f>
        <v>0</v>
      </c>
      <c r="E131" s="262">
        <f>E132</f>
        <v>0</v>
      </c>
      <c r="F131" s="20">
        <f t="shared" si="7"/>
        <v>0</v>
      </c>
      <c r="G131" s="32"/>
    </row>
    <row r="132" spans="1:7" ht="18.75" customHeight="1">
      <c r="A132" s="273"/>
      <c r="B132" s="272" t="s">
        <v>115</v>
      </c>
      <c r="C132" s="272"/>
      <c r="D132" s="36">
        <f>D133</f>
        <v>0</v>
      </c>
      <c r="E132" s="39">
        <f>E133</f>
        <v>0</v>
      </c>
      <c r="F132" s="26">
        <f t="shared" si="7"/>
        <v>0</v>
      </c>
      <c r="G132" s="38"/>
    </row>
    <row r="133" spans="1:7" ht="18.75" customHeight="1">
      <c r="A133" s="273"/>
      <c r="B133" s="275"/>
      <c r="C133" s="272" t="s">
        <v>115</v>
      </c>
      <c r="D133" s="36">
        <v>0</v>
      </c>
      <c r="E133" s="39">
        <v>0</v>
      </c>
      <c r="F133" s="26">
        <v>0</v>
      </c>
      <c r="G133" s="38"/>
    </row>
    <row r="134" spans="1:7" ht="18.75" customHeight="1">
      <c r="A134" s="250" t="s">
        <v>116</v>
      </c>
      <c r="B134" s="276"/>
      <c r="C134" s="261"/>
      <c r="D134" s="20">
        <f>D135</f>
        <v>0</v>
      </c>
      <c r="E134" s="262">
        <f>E135</f>
        <v>0</v>
      </c>
      <c r="F134" s="20">
        <f t="shared" ref="F134:F135" si="8">E134-D134</f>
        <v>0</v>
      </c>
      <c r="G134" s="32"/>
    </row>
    <row r="135" spans="1:7" ht="18.75" customHeight="1">
      <c r="A135" s="273"/>
      <c r="B135" s="272" t="s">
        <v>117</v>
      </c>
      <c r="C135" s="272"/>
      <c r="D135" s="36">
        <f>D136</f>
        <v>0</v>
      </c>
      <c r="E135" s="39">
        <f>E136</f>
        <v>0</v>
      </c>
      <c r="F135" s="26">
        <f t="shared" si="8"/>
        <v>0</v>
      </c>
      <c r="G135" s="38"/>
    </row>
    <row r="136" spans="1:7" ht="18.75" customHeight="1">
      <c r="A136" s="273"/>
      <c r="B136" s="275"/>
      <c r="C136" s="272" t="s">
        <v>118</v>
      </c>
      <c r="D136" s="36">
        <v>0</v>
      </c>
      <c r="E136" s="39">
        <v>0</v>
      </c>
      <c r="F136" s="26">
        <v>0</v>
      </c>
      <c r="G136" s="38"/>
    </row>
    <row r="137" spans="1:7" ht="18.75" customHeight="1">
      <c r="A137" s="250" t="s">
        <v>34</v>
      </c>
      <c r="B137" s="276"/>
      <c r="C137" s="261"/>
      <c r="D137" s="20">
        <f>D138</f>
        <v>0</v>
      </c>
      <c r="E137" s="262">
        <f>E138</f>
        <v>0</v>
      </c>
      <c r="F137" s="20">
        <f t="shared" si="7"/>
        <v>0</v>
      </c>
      <c r="G137" s="32"/>
    </row>
    <row r="138" spans="1:7" ht="18.75" customHeight="1">
      <c r="A138" s="273"/>
      <c r="B138" s="272" t="s">
        <v>119</v>
      </c>
      <c r="C138" s="272"/>
      <c r="D138" s="36">
        <f>D139</f>
        <v>0</v>
      </c>
      <c r="E138" s="39">
        <f>E139</f>
        <v>0</v>
      </c>
      <c r="F138" s="26">
        <f t="shared" si="7"/>
        <v>0</v>
      </c>
      <c r="G138" s="38"/>
    </row>
    <row r="139" spans="1:7" ht="18.75" customHeight="1" thickBot="1">
      <c r="A139" s="282"/>
      <c r="B139" s="283"/>
      <c r="C139" s="356" t="s">
        <v>119</v>
      </c>
      <c r="D139" s="61">
        <v>0</v>
      </c>
      <c r="E139" s="62">
        <v>0</v>
      </c>
      <c r="F139" s="61">
        <f t="shared" si="7"/>
        <v>0</v>
      </c>
      <c r="G139" s="52"/>
    </row>
  </sheetData>
  <sheetProtection algorithmName="SHA-512" hashValue="LDpAsRbRsObs1HT22v1LllqbFOc8KmvAhIYbv/+c56OGLb3rZeHSBNa/Etk3Y0X+xYHPOGiW0+bu3k1qa+UnRw==" saltValue="7Xj7UIiA+05iuddApgeDCw==" spinCount="100000" sheet="1" selectLockedCells="1"/>
  <protectedRanges>
    <protectedRange sqref="E121:F121 E118:F118 F122:F123 E115:E120 E103:F103 E104 E122:E125 E111 E131:E139 E10:E11 E14:E18 E23:E24 E37 E46:E47 E80:F80 E87 E91 E98:E99 E127:E128 E27:E35 E40:E42 E51:E76 E5:E7" name="범위1_1_1_1"/>
    <protectedRange sqref="D4:E4 E38 E77 E112" name="범위1_1_1_1_1"/>
    <protectedRange sqref="D117 D122:D123 D111 D133 D16 D37 D29 D40 D51:D76 D139 D32:D33 D120 D136" name="범위1_1_1_1_5"/>
    <protectedRange sqref="D38 D77 D112" name="범위1_1_1_1_1_1"/>
    <protectedRange sqref="D5:D7 D10:D11 D14:D15 D17:D18 D23:D24 D27:D28 D30:D31 D34:D35 D41:D42 D80 D87 D91 D98:D99 D103:D104 D121 D115:D116 D118:D119 D127:D128 D131:D132 D134:D135 D137:D138 D124:D125 D46:D47" name="범위1_1_1_1_5_1"/>
  </protectedRanges>
  <mergeCells count="3">
    <mergeCell ref="A1:G1"/>
    <mergeCell ref="A5:C5"/>
    <mergeCell ref="A78:C78"/>
  </mergeCells>
  <phoneticPr fontId="3" type="noConversion"/>
  <pageMargins left="0.74803149606299213" right="0.74803149606299213" top="0.98425196850393704" bottom="0.67" header="0.51181102362204722" footer="0.51181102362204722"/>
  <pageSetup paperSize="9" scale="94" fitToHeight="0" orientation="portrait" r:id="rId1"/>
  <headerFooter>
    <oddFooter>&amp;C - &amp;P+148 -</oddFooter>
  </headerFooter>
  <rowBreaks count="3" manualBreakCount="3">
    <brk id="36" max="6" man="1"/>
    <brk id="75" max="6" man="1"/>
    <brk id="110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C9DC-D681-4B7B-A602-0988E6A5688E}">
  <sheetPr>
    <pageSetUpPr fitToPage="1"/>
  </sheetPr>
  <dimension ref="A1:K120"/>
  <sheetViews>
    <sheetView view="pageBreakPreview" zoomScaleNormal="100" zoomScaleSheetLayoutView="100" workbookViewId="0">
      <selection activeCell="E5" sqref="E5"/>
    </sheetView>
  </sheetViews>
  <sheetFormatPr defaultRowHeight="18" customHeight="1"/>
  <cols>
    <col min="1" max="1" width="10.625" style="1" customWidth="1"/>
    <col min="2" max="2" width="12.5" style="1" customWidth="1"/>
    <col min="3" max="3" width="15" style="1" customWidth="1"/>
    <col min="4" max="5" width="13.25" style="1" customWidth="1"/>
    <col min="6" max="6" width="12.5" style="4" customWidth="1"/>
    <col min="7" max="7" width="6.875" style="110" customWidth="1"/>
    <col min="8" max="256" width="9" style="1"/>
    <col min="257" max="257" width="10.625" style="1" customWidth="1"/>
    <col min="258" max="258" width="9.875" style="1" customWidth="1"/>
    <col min="259" max="259" width="14" style="1" customWidth="1"/>
    <col min="260" max="261" width="13.25" style="1" customWidth="1"/>
    <col min="262" max="262" width="12.375" style="1" customWidth="1"/>
    <col min="263" max="263" width="6.875" style="1" customWidth="1"/>
    <col min="264" max="512" width="9" style="1"/>
    <col min="513" max="513" width="10.625" style="1" customWidth="1"/>
    <col min="514" max="514" width="9.875" style="1" customWidth="1"/>
    <col min="515" max="515" width="14" style="1" customWidth="1"/>
    <col min="516" max="517" width="13.25" style="1" customWidth="1"/>
    <col min="518" max="518" width="12.375" style="1" customWidth="1"/>
    <col min="519" max="519" width="6.875" style="1" customWidth="1"/>
    <col min="520" max="768" width="9" style="1"/>
    <col min="769" max="769" width="10.625" style="1" customWidth="1"/>
    <col min="770" max="770" width="9.875" style="1" customWidth="1"/>
    <col min="771" max="771" width="14" style="1" customWidth="1"/>
    <col min="772" max="773" width="13.25" style="1" customWidth="1"/>
    <col min="774" max="774" width="12.375" style="1" customWidth="1"/>
    <col min="775" max="775" width="6.875" style="1" customWidth="1"/>
    <col min="776" max="1024" width="9" style="1"/>
    <col min="1025" max="1025" width="10.625" style="1" customWidth="1"/>
    <col min="1026" max="1026" width="9.875" style="1" customWidth="1"/>
    <col min="1027" max="1027" width="14" style="1" customWidth="1"/>
    <col min="1028" max="1029" width="13.25" style="1" customWidth="1"/>
    <col min="1030" max="1030" width="12.375" style="1" customWidth="1"/>
    <col min="1031" max="1031" width="6.875" style="1" customWidth="1"/>
    <col min="1032" max="1280" width="9" style="1"/>
    <col min="1281" max="1281" width="10.625" style="1" customWidth="1"/>
    <col min="1282" max="1282" width="9.875" style="1" customWidth="1"/>
    <col min="1283" max="1283" width="14" style="1" customWidth="1"/>
    <col min="1284" max="1285" width="13.25" style="1" customWidth="1"/>
    <col min="1286" max="1286" width="12.375" style="1" customWidth="1"/>
    <col min="1287" max="1287" width="6.875" style="1" customWidth="1"/>
    <col min="1288" max="1536" width="9" style="1"/>
    <col min="1537" max="1537" width="10.625" style="1" customWidth="1"/>
    <col min="1538" max="1538" width="9.875" style="1" customWidth="1"/>
    <col min="1539" max="1539" width="14" style="1" customWidth="1"/>
    <col min="1540" max="1541" width="13.25" style="1" customWidth="1"/>
    <col min="1542" max="1542" width="12.375" style="1" customWidth="1"/>
    <col min="1543" max="1543" width="6.875" style="1" customWidth="1"/>
    <col min="1544" max="1792" width="9" style="1"/>
    <col min="1793" max="1793" width="10.625" style="1" customWidth="1"/>
    <col min="1794" max="1794" width="9.875" style="1" customWidth="1"/>
    <col min="1795" max="1795" width="14" style="1" customWidth="1"/>
    <col min="1796" max="1797" width="13.25" style="1" customWidth="1"/>
    <col min="1798" max="1798" width="12.375" style="1" customWidth="1"/>
    <col min="1799" max="1799" width="6.875" style="1" customWidth="1"/>
    <col min="1800" max="2048" width="9" style="1"/>
    <col min="2049" max="2049" width="10.625" style="1" customWidth="1"/>
    <col min="2050" max="2050" width="9.875" style="1" customWidth="1"/>
    <col min="2051" max="2051" width="14" style="1" customWidth="1"/>
    <col min="2052" max="2053" width="13.25" style="1" customWidth="1"/>
    <col min="2054" max="2054" width="12.375" style="1" customWidth="1"/>
    <col min="2055" max="2055" width="6.875" style="1" customWidth="1"/>
    <col min="2056" max="2304" width="9" style="1"/>
    <col min="2305" max="2305" width="10.625" style="1" customWidth="1"/>
    <col min="2306" max="2306" width="9.875" style="1" customWidth="1"/>
    <col min="2307" max="2307" width="14" style="1" customWidth="1"/>
    <col min="2308" max="2309" width="13.25" style="1" customWidth="1"/>
    <col min="2310" max="2310" width="12.375" style="1" customWidth="1"/>
    <col min="2311" max="2311" width="6.875" style="1" customWidth="1"/>
    <col min="2312" max="2560" width="9" style="1"/>
    <col min="2561" max="2561" width="10.625" style="1" customWidth="1"/>
    <col min="2562" max="2562" width="9.875" style="1" customWidth="1"/>
    <col min="2563" max="2563" width="14" style="1" customWidth="1"/>
    <col min="2564" max="2565" width="13.25" style="1" customWidth="1"/>
    <col min="2566" max="2566" width="12.375" style="1" customWidth="1"/>
    <col min="2567" max="2567" width="6.875" style="1" customWidth="1"/>
    <col min="2568" max="2816" width="9" style="1"/>
    <col min="2817" max="2817" width="10.625" style="1" customWidth="1"/>
    <col min="2818" max="2818" width="9.875" style="1" customWidth="1"/>
    <col min="2819" max="2819" width="14" style="1" customWidth="1"/>
    <col min="2820" max="2821" width="13.25" style="1" customWidth="1"/>
    <col min="2822" max="2822" width="12.375" style="1" customWidth="1"/>
    <col min="2823" max="2823" width="6.875" style="1" customWidth="1"/>
    <col min="2824" max="3072" width="9" style="1"/>
    <col min="3073" max="3073" width="10.625" style="1" customWidth="1"/>
    <col min="3074" max="3074" width="9.875" style="1" customWidth="1"/>
    <col min="3075" max="3075" width="14" style="1" customWidth="1"/>
    <col min="3076" max="3077" width="13.25" style="1" customWidth="1"/>
    <col min="3078" max="3078" width="12.375" style="1" customWidth="1"/>
    <col min="3079" max="3079" width="6.875" style="1" customWidth="1"/>
    <col min="3080" max="3328" width="9" style="1"/>
    <col min="3329" max="3329" width="10.625" style="1" customWidth="1"/>
    <col min="3330" max="3330" width="9.875" style="1" customWidth="1"/>
    <col min="3331" max="3331" width="14" style="1" customWidth="1"/>
    <col min="3332" max="3333" width="13.25" style="1" customWidth="1"/>
    <col min="3334" max="3334" width="12.375" style="1" customWidth="1"/>
    <col min="3335" max="3335" width="6.875" style="1" customWidth="1"/>
    <col min="3336" max="3584" width="9" style="1"/>
    <col min="3585" max="3585" width="10.625" style="1" customWidth="1"/>
    <col min="3586" max="3586" width="9.875" style="1" customWidth="1"/>
    <col min="3587" max="3587" width="14" style="1" customWidth="1"/>
    <col min="3588" max="3589" width="13.25" style="1" customWidth="1"/>
    <col min="3590" max="3590" width="12.375" style="1" customWidth="1"/>
    <col min="3591" max="3591" width="6.875" style="1" customWidth="1"/>
    <col min="3592" max="3840" width="9" style="1"/>
    <col min="3841" max="3841" width="10.625" style="1" customWidth="1"/>
    <col min="3842" max="3842" width="9.875" style="1" customWidth="1"/>
    <col min="3843" max="3843" width="14" style="1" customWidth="1"/>
    <col min="3844" max="3845" width="13.25" style="1" customWidth="1"/>
    <col min="3846" max="3846" width="12.375" style="1" customWidth="1"/>
    <col min="3847" max="3847" width="6.875" style="1" customWidth="1"/>
    <col min="3848" max="4096" width="9" style="1"/>
    <col min="4097" max="4097" width="10.625" style="1" customWidth="1"/>
    <col min="4098" max="4098" width="9.875" style="1" customWidth="1"/>
    <col min="4099" max="4099" width="14" style="1" customWidth="1"/>
    <col min="4100" max="4101" width="13.25" style="1" customWidth="1"/>
    <col min="4102" max="4102" width="12.375" style="1" customWidth="1"/>
    <col min="4103" max="4103" width="6.875" style="1" customWidth="1"/>
    <col min="4104" max="4352" width="9" style="1"/>
    <col min="4353" max="4353" width="10.625" style="1" customWidth="1"/>
    <col min="4354" max="4354" width="9.875" style="1" customWidth="1"/>
    <col min="4355" max="4355" width="14" style="1" customWidth="1"/>
    <col min="4356" max="4357" width="13.25" style="1" customWidth="1"/>
    <col min="4358" max="4358" width="12.375" style="1" customWidth="1"/>
    <col min="4359" max="4359" width="6.875" style="1" customWidth="1"/>
    <col min="4360" max="4608" width="9" style="1"/>
    <col min="4609" max="4609" width="10.625" style="1" customWidth="1"/>
    <col min="4610" max="4610" width="9.875" style="1" customWidth="1"/>
    <col min="4611" max="4611" width="14" style="1" customWidth="1"/>
    <col min="4612" max="4613" width="13.25" style="1" customWidth="1"/>
    <col min="4614" max="4614" width="12.375" style="1" customWidth="1"/>
    <col min="4615" max="4615" width="6.875" style="1" customWidth="1"/>
    <col min="4616" max="4864" width="9" style="1"/>
    <col min="4865" max="4865" width="10.625" style="1" customWidth="1"/>
    <col min="4866" max="4866" width="9.875" style="1" customWidth="1"/>
    <col min="4867" max="4867" width="14" style="1" customWidth="1"/>
    <col min="4868" max="4869" width="13.25" style="1" customWidth="1"/>
    <col min="4870" max="4870" width="12.375" style="1" customWidth="1"/>
    <col min="4871" max="4871" width="6.875" style="1" customWidth="1"/>
    <col min="4872" max="5120" width="9" style="1"/>
    <col min="5121" max="5121" width="10.625" style="1" customWidth="1"/>
    <col min="5122" max="5122" width="9.875" style="1" customWidth="1"/>
    <col min="5123" max="5123" width="14" style="1" customWidth="1"/>
    <col min="5124" max="5125" width="13.25" style="1" customWidth="1"/>
    <col min="5126" max="5126" width="12.375" style="1" customWidth="1"/>
    <col min="5127" max="5127" width="6.875" style="1" customWidth="1"/>
    <col min="5128" max="5376" width="9" style="1"/>
    <col min="5377" max="5377" width="10.625" style="1" customWidth="1"/>
    <col min="5378" max="5378" width="9.875" style="1" customWidth="1"/>
    <col min="5379" max="5379" width="14" style="1" customWidth="1"/>
    <col min="5380" max="5381" width="13.25" style="1" customWidth="1"/>
    <col min="5382" max="5382" width="12.375" style="1" customWidth="1"/>
    <col min="5383" max="5383" width="6.875" style="1" customWidth="1"/>
    <col min="5384" max="5632" width="9" style="1"/>
    <col min="5633" max="5633" width="10.625" style="1" customWidth="1"/>
    <col min="5634" max="5634" width="9.875" style="1" customWidth="1"/>
    <col min="5635" max="5635" width="14" style="1" customWidth="1"/>
    <col min="5636" max="5637" width="13.25" style="1" customWidth="1"/>
    <col min="5638" max="5638" width="12.375" style="1" customWidth="1"/>
    <col min="5639" max="5639" width="6.875" style="1" customWidth="1"/>
    <col min="5640" max="5888" width="9" style="1"/>
    <col min="5889" max="5889" width="10.625" style="1" customWidth="1"/>
    <col min="5890" max="5890" width="9.875" style="1" customWidth="1"/>
    <col min="5891" max="5891" width="14" style="1" customWidth="1"/>
    <col min="5892" max="5893" width="13.25" style="1" customWidth="1"/>
    <col min="5894" max="5894" width="12.375" style="1" customWidth="1"/>
    <col min="5895" max="5895" width="6.875" style="1" customWidth="1"/>
    <col min="5896" max="6144" width="9" style="1"/>
    <col min="6145" max="6145" width="10.625" style="1" customWidth="1"/>
    <col min="6146" max="6146" width="9.875" style="1" customWidth="1"/>
    <col min="6147" max="6147" width="14" style="1" customWidth="1"/>
    <col min="6148" max="6149" width="13.25" style="1" customWidth="1"/>
    <col min="6150" max="6150" width="12.375" style="1" customWidth="1"/>
    <col min="6151" max="6151" width="6.875" style="1" customWidth="1"/>
    <col min="6152" max="6400" width="9" style="1"/>
    <col min="6401" max="6401" width="10.625" style="1" customWidth="1"/>
    <col min="6402" max="6402" width="9.875" style="1" customWidth="1"/>
    <col min="6403" max="6403" width="14" style="1" customWidth="1"/>
    <col min="6404" max="6405" width="13.25" style="1" customWidth="1"/>
    <col min="6406" max="6406" width="12.375" style="1" customWidth="1"/>
    <col min="6407" max="6407" width="6.875" style="1" customWidth="1"/>
    <col min="6408" max="6656" width="9" style="1"/>
    <col min="6657" max="6657" width="10.625" style="1" customWidth="1"/>
    <col min="6658" max="6658" width="9.875" style="1" customWidth="1"/>
    <col min="6659" max="6659" width="14" style="1" customWidth="1"/>
    <col min="6660" max="6661" width="13.25" style="1" customWidth="1"/>
    <col min="6662" max="6662" width="12.375" style="1" customWidth="1"/>
    <col min="6663" max="6663" width="6.875" style="1" customWidth="1"/>
    <col min="6664" max="6912" width="9" style="1"/>
    <col min="6913" max="6913" width="10.625" style="1" customWidth="1"/>
    <col min="6914" max="6914" width="9.875" style="1" customWidth="1"/>
    <col min="6915" max="6915" width="14" style="1" customWidth="1"/>
    <col min="6916" max="6917" width="13.25" style="1" customWidth="1"/>
    <col min="6918" max="6918" width="12.375" style="1" customWidth="1"/>
    <col min="6919" max="6919" width="6.875" style="1" customWidth="1"/>
    <col min="6920" max="7168" width="9" style="1"/>
    <col min="7169" max="7169" width="10.625" style="1" customWidth="1"/>
    <col min="7170" max="7170" width="9.875" style="1" customWidth="1"/>
    <col min="7171" max="7171" width="14" style="1" customWidth="1"/>
    <col min="7172" max="7173" width="13.25" style="1" customWidth="1"/>
    <col min="7174" max="7174" width="12.375" style="1" customWidth="1"/>
    <col min="7175" max="7175" width="6.875" style="1" customWidth="1"/>
    <col min="7176" max="7424" width="9" style="1"/>
    <col min="7425" max="7425" width="10.625" style="1" customWidth="1"/>
    <col min="7426" max="7426" width="9.875" style="1" customWidth="1"/>
    <col min="7427" max="7427" width="14" style="1" customWidth="1"/>
    <col min="7428" max="7429" width="13.25" style="1" customWidth="1"/>
    <col min="7430" max="7430" width="12.375" style="1" customWidth="1"/>
    <col min="7431" max="7431" width="6.875" style="1" customWidth="1"/>
    <col min="7432" max="7680" width="9" style="1"/>
    <col min="7681" max="7681" width="10.625" style="1" customWidth="1"/>
    <col min="7682" max="7682" width="9.875" style="1" customWidth="1"/>
    <col min="7683" max="7683" width="14" style="1" customWidth="1"/>
    <col min="7684" max="7685" width="13.25" style="1" customWidth="1"/>
    <col min="7686" max="7686" width="12.375" style="1" customWidth="1"/>
    <col min="7687" max="7687" width="6.875" style="1" customWidth="1"/>
    <col min="7688" max="7936" width="9" style="1"/>
    <col min="7937" max="7937" width="10.625" style="1" customWidth="1"/>
    <col min="7938" max="7938" width="9.875" style="1" customWidth="1"/>
    <col min="7939" max="7939" width="14" style="1" customWidth="1"/>
    <col min="7940" max="7941" width="13.25" style="1" customWidth="1"/>
    <col min="7942" max="7942" width="12.375" style="1" customWidth="1"/>
    <col min="7943" max="7943" width="6.875" style="1" customWidth="1"/>
    <col min="7944" max="8192" width="9" style="1"/>
    <col min="8193" max="8193" width="10.625" style="1" customWidth="1"/>
    <col min="8194" max="8194" width="9.875" style="1" customWidth="1"/>
    <col min="8195" max="8195" width="14" style="1" customWidth="1"/>
    <col min="8196" max="8197" width="13.25" style="1" customWidth="1"/>
    <col min="8198" max="8198" width="12.375" style="1" customWidth="1"/>
    <col min="8199" max="8199" width="6.875" style="1" customWidth="1"/>
    <col min="8200" max="8448" width="9" style="1"/>
    <col min="8449" max="8449" width="10.625" style="1" customWidth="1"/>
    <col min="8450" max="8450" width="9.875" style="1" customWidth="1"/>
    <col min="8451" max="8451" width="14" style="1" customWidth="1"/>
    <col min="8452" max="8453" width="13.25" style="1" customWidth="1"/>
    <col min="8454" max="8454" width="12.375" style="1" customWidth="1"/>
    <col min="8455" max="8455" width="6.875" style="1" customWidth="1"/>
    <col min="8456" max="8704" width="9" style="1"/>
    <col min="8705" max="8705" width="10.625" style="1" customWidth="1"/>
    <col min="8706" max="8706" width="9.875" style="1" customWidth="1"/>
    <col min="8707" max="8707" width="14" style="1" customWidth="1"/>
    <col min="8708" max="8709" width="13.25" style="1" customWidth="1"/>
    <col min="8710" max="8710" width="12.375" style="1" customWidth="1"/>
    <col min="8711" max="8711" width="6.875" style="1" customWidth="1"/>
    <col min="8712" max="8960" width="9" style="1"/>
    <col min="8961" max="8961" width="10.625" style="1" customWidth="1"/>
    <col min="8962" max="8962" width="9.875" style="1" customWidth="1"/>
    <col min="8963" max="8963" width="14" style="1" customWidth="1"/>
    <col min="8964" max="8965" width="13.25" style="1" customWidth="1"/>
    <col min="8966" max="8966" width="12.375" style="1" customWidth="1"/>
    <col min="8967" max="8967" width="6.875" style="1" customWidth="1"/>
    <col min="8968" max="9216" width="9" style="1"/>
    <col min="9217" max="9217" width="10.625" style="1" customWidth="1"/>
    <col min="9218" max="9218" width="9.875" style="1" customWidth="1"/>
    <col min="9219" max="9219" width="14" style="1" customWidth="1"/>
    <col min="9220" max="9221" width="13.25" style="1" customWidth="1"/>
    <col min="9222" max="9222" width="12.375" style="1" customWidth="1"/>
    <col min="9223" max="9223" width="6.875" style="1" customWidth="1"/>
    <col min="9224" max="9472" width="9" style="1"/>
    <col min="9473" max="9473" width="10.625" style="1" customWidth="1"/>
    <col min="9474" max="9474" width="9.875" style="1" customWidth="1"/>
    <col min="9475" max="9475" width="14" style="1" customWidth="1"/>
    <col min="9476" max="9477" width="13.25" style="1" customWidth="1"/>
    <col min="9478" max="9478" width="12.375" style="1" customWidth="1"/>
    <col min="9479" max="9479" width="6.875" style="1" customWidth="1"/>
    <col min="9480" max="9728" width="9" style="1"/>
    <col min="9729" max="9729" width="10.625" style="1" customWidth="1"/>
    <col min="9730" max="9730" width="9.875" style="1" customWidth="1"/>
    <col min="9731" max="9731" width="14" style="1" customWidth="1"/>
    <col min="9732" max="9733" width="13.25" style="1" customWidth="1"/>
    <col min="9734" max="9734" width="12.375" style="1" customWidth="1"/>
    <col min="9735" max="9735" width="6.875" style="1" customWidth="1"/>
    <col min="9736" max="9984" width="9" style="1"/>
    <col min="9985" max="9985" width="10.625" style="1" customWidth="1"/>
    <col min="9986" max="9986" width="9.875" style="1" customWidth="1"/>
    <col min="9987" max="9987" width="14" style="1" customWidth="1"/>
    <col min="9988" max="9989" width="13.25" style="1" customWidth="1"/>
    <col min="9990" max="9990" width="12.375" style="1" customWidth="1"/>
    <col min="9991" max="9991" width="6.875" style="1" customWidth="1"/>
    <col min="9992" max="10240" width="9" style="1"/>
    <col min="10241" max="10241" width="10.625" style="1" customWidth="1"/>
    <col min="10242" max="10242" width="9.875" style="1" customWidth="1"/>
    <col min="10243" max="10243" width="14" style="1" customWidth="1"/>
    <col min="10244" max="10245" width="13.25" style="1" customWidth="1"/>
    <col min="10246" max="10246" width="12.375" style="1" customWidth="1"/>
    <col min="10247" max="10247" width="6.875" style="1" customWidth="1"/>
    <col min="10248" max="10496" width="9" style="1"/>
    <col min="10497" max="10497" width="10.625" style="1" customWidth="1"/>
    <col min="10498" max="10498" width="9.875" style="1" customWidth="1"/>
    <col min="10499" max="10499" width="14" style="1" customWidth="1"/>
    <col min="10500" max="10501" width="13.25" style="1" customWidth="1"/>
    <col min="10502" max="10502" width="12.375" style="1" customWidth="1"/>
    <col min="10503" max="10503" width="6.875" style="1" customWidth="1"/>
    <col min="10504" max="10752" width="9" style="1"/>
    <col min="10753" max="10753" width="10.625" style="1" customWidth="1"/>
    <col min="10754" max="10754" width="9.875" style="1" customWidth="1"/>
    <col min="10755" max="10755" width="14" style="1" customWidth="1"/>
    <col min="10756" max="10757" width="13.25" style="1" customWidth="1"/>
    <col min="10758" max="10758" width="12.375" style="1" customWidth="1"/>
    <col min="10759" max="10759" width="6.875" style="1" customWidth="1"/>
    <col min="10760" max="11008" width="9" style="1"/>
    <col min="11009" max="11009" width="10.625" style="1" customWidth="1"/>
    <col min="11010" max="11010" width="9.875" style="1" customWidth="1"/>
    <col min="11011" max="11011" width="14" style="1" customWidth="1"/>
    <col min="11012" max="11013" width="13.25" style="1" customWidth="1"/>
    <col min="11014" max="11014" width="12.375" style="1" customWidth="1"/>
    <col min="11015" max="11015" width="6.875" style="1" customWidth="1"/>
    <col min="11016" max="11264" width="9" style="1"/>
    <col min="11265" max="11265" width="10.625" style="1" customWidth="1"/>
    <col min="11266" max="11266" width="9.875" style="1" customWidth="1"/>
    <col min="11267" max="11267" width="14" style="1" customWidth="1"/>
    <col min="11268" max="11269" width="13.25" style="1" customWidth="1"/>
    <col min="11270" max="11270" width="12.375" style="1" customWidth="1"/>
    <col min="11271" max="11271" width="6.875" style="1" customWidth="1"/>
    <col min="11272" max="11520" width="9" style="1"/>
    <col min="11521" max="11521" width="10.625" style="1" customWidth="1"/>
    <col min="11522" max="11522" width="9.875" style="1" customWidth="1"/>
    <col min="11523" max="11523" width="14" style="1" customWidth="1"/>
    <col min="11524" max="11525" width="13.25" style="1" customWidth="1"/>
    <col min="11526" max="11526" width="12.375" style="1" customWidth="1"/>
    <col min="11527" max="11527" width="6.875" style="1" customWidth="1"/>
    <col min="11528" max="11776" width="9" style="1"/>
    <col min="11777" max="11777" width="10.625" style="1" customWidth="1"/>
    <col min="11778" max="11778" width="9.875" style="1" customWidth="1"/>
    <col min="11779" max="11779" width="14" style="1" customWidth="1"/>
    <col min="11780" max="11781" width="13.25" style="1" customWidth="1"/>
    <col min="11782" max="11782" width="12.375" style="1" customWidth="1"/>
    <col min="11783" max="11783" width="6.875" style="1" customWidth="1"/>
    <col min="11784" max="12032" width="9" style="1"/>
    <col min="12033" max="12033" width="10.625" style="1" customWidth="1"/>
    <col min="12034" max="12034" width="9.875" style="1" customWidth="1"/>
    <col min="12035" max="12035" width="14" style="1" customWidth="1"/>
    <col min="12036" max="12037" width="13.25" style="1" customWidth="1"/>
    <col min="12038" max="12038" width="12.375" style="1" customWidth="1"/>
    <col min="12039" max="12039" width="6.875" style="1" customWidth="1"/>
    <col min="12040" max="12288" width="9" style="1"/>
    <col min="12289" max="12289" width="10.625" style="1" customWidth="1"/>
    <col min="12290" max="12290" width="9.875" style="1" customWidth="1"/>
    <col min="12291" max="12291" width="14" style="1" customWidth="1"/>
    <col min="12292" max="12293" width="13.25" style="1" customWidth="1"/>
    <col min="12294" max="12294" width="12.375" style="1" customWidth="1"/>
    <col min="12295" max="12295" width="6.875" style="1" customWidth="1"/>
    <col min="12296" max="12544" width="9" style="1"/>
    <col min="12545" max="12545" width="10.625" style="1" customWidth="1"/>
    <col min="12546" max="12546" width="9.875" style="1" customWidth="1"/>
    <col min="12547" max="12547" width="14" style="1" customWidth="1"/>
    <col min="12548" max="12549" width="13.25" style="1" customWidth="1"/>
    <col min="12550" max="12550" width="12.375" style="1" customWidth="1"/>
    <col min="12551" max="12551" width="6.875" style="1" customWidth="1"/>
    <col min="12552" max="12800" width="9" style="1"/>
    <col min="12801" max="12801" width="10.625" style="1" customWidth="1"/>
    <col min="12802" max="12802" width="9.875" style="1" customWidth="1"/>
    <col min="12803" max="12803" width="14" style="1" customWidth="1"/>
    <col min="12804" max="12805" width="13.25" style="1" customWidth="1"/>
    <col min="12806" max="12806" width="12.375" style="1" customWidth="1"/>
    <col min="12807" max="12807" width="6.875" style="1" customWidth="1"/>
    <col min="12808" max="13056" width="9" style="1"/>
    <col min="13057" max="13057" width="10.625" style="1" customWidth="1"/>
    <col min="13058" max="13058" width="9.875" style="1" customWidth="1"/>
    <col min="13059" max="13059" width="14" style="1" customWidth="1"/>
    <col min="13060" max="13061" width="13.25" style="1" customWidth="1"/>
    <col min="13062" max="13062" width="12.375" style="1" customWidth="1"/>
    <col min="13063" max="13063" width="6.875" style="1" customWidth="1"/>
    <col min="13064" max="13312" width="9" style="1"/>
    <col min="13313" max="13313" width="10.625" style="1" customWidth="1"/>
    <col min="13314" max="13314" width="9.875" style="1" customWidth="1"/>
    <col min="13315" max="13315" width="14" style="1" customWidth="1"/>
    <col min="13316" max="13317" width="13.25" style="1" customWidth="1"/>
    <col min="13318" max="13318" width="12.375" style="1" customWidth="1"/>
    <col min="13319" max="13319" width="6.875" style="1" customWidth="1"/>
    <col min="13320" max="13568" width="9" style="1"/>
    <col min="13569" max="13569" width="10.625" style="1" customWidth="1"/>
    <col min="13570" max="13570" width="9.875" style="1" customWidth="1"/>
    <col min="13571" max="13571" width="14" style="1" customWidth="1"/>
    <col min="13572" max="13573" width="13.25" style="1" customWidth="1"/>
    <col min="13574" max="13574" width="12.375" style="1" customWidth="1"/>
    <col min="13575" max="13575" width="6.875" style="1" customWidth="1"/>
    <col min="13576" max="13824" width="9" style="1"/>
    <col min="13825" max="13825" width="10.625" style="1" customWidth="1"/>
    <col min="13826" max="13826" width="9.875" style="1" customWidth="1"/>
    <col min="13827" max="13827" width="14" style="1" customWidth="1"/>
    <col min="13828" max="13829" width="13.25" style="1" customWidth="1"/>
    <col min="13830" max="13830" width="12.375" style="1" customWidth="1"/>
    <col min="13831" max="13831" width="6.875" style="1" customWidth="1"/>
    <col min="13832" max="14080" width="9" style="1"/>
    <col min="14081" max="14081" width="10.625" style="1" customWidth="1"/>
    <col min="14082" max="14082" width="9.875" style="1" customWidth="1"/>
    <col min="14083" max="14083" width="14" style="1" customWidth="1"/>
    <col min="14084" max="14085" width="13.25" style="1" customWidth="1"/>
    <col min="14086" max="14086" width="12.375" style="1" customWidth="1"/>
    <col min="14087" max="14087" width="6.875" style="1" customWidth="1"/>
    <col min="14088" max="14336" width="9" style="1"/>
    <col min="14337" max="14337" width="10.625" style="1" customWidth="1"/>
    <col min="14338" max="14338" width="9.875" style="1" customWidth="1"/>
    <col min="14339" max="14339" width="14" style="1" customWidth="1"/>
    <col min="14340" max="14341" width="13.25" style="1" customWidth="1"/>
    <col min="14342" max="14342" width="12.375" style="1" customWidth="1"/>
    <col min="14343" max="14343" width="6.875" style="1" customWidth="1"/>
    <col min="14344" max="14592" width="9" style="1"/>
    <col min="14593" max="14593" width="10.625" style="1" customWidth="1"/>
    <col min="14594" max="14594" width="9.875" style="1" customWidth="1"/>
    <col min="14595" max="14595" width="14" style="1" customWidth="1"/>
    <col min="14596" max="14597" width="13.25" style="1" customWidth="1"/>
    <col min="14598" max="14598" width="12.375" style="1" customWidth="1"/>
    <col min="14599" max="14599" width="6.875" style="1" customWidth="1"/>
    <col min="14600" max="14848" width="9" style="1"/>
    <col min="14849" max="14849" width="10.625" style="1" customWidth="1"/>
    <col min="14850" max="14850" width="9.875" style="1" customWidth="1"/>
    <col min="14851" max="14851" width="14" style="1" customWidth="1"/>
    <col min="14852" max="14853" width="13.25" style="1" customWidth="1"/>
    <col min="14854" max="14854" width="12.375" style="1" customWidth="1"/>
    <col min="14855" max="14855" width="6.875" style="1" customWidth="1"/>
    <col min="14856" max="15104" width="9" style="1"/>
    <col min="15105" max="15105" width="10.625" style="1" customWidth="1"/>
    <col min="15106" max="15106" width="9.875" style="1" customWidth="1"/>
    <col min="15107" max="15107" width="14" style="1" customWidth="1"/>
    <col min="15108" max="15109" width="13.25" style="1" customWidth="1"/>
    <col min="15110" max="15110" width="12.375" style="1" customWidth="1"/>
    <col min="15111" max="15111" width="6.875" style="1" customWidth="1"/>
    <col min="15112" max="15360" width="9" style="1"/>
    <col min="15361" max="15361" width="10.625" style="1" customWidth="1"/>
    <col min="15362" max="15362" width="9.875" style="1" customWidth="1"/>
    <col min="15363" max="15363" width="14" style="1" customWidth="1"/>
    <col min="15364" max="15365" width="13.25" style="1" customWidth="1"/>
    <col min="15366" max="15366" width="12.375" style="1" customWidth="1"/>
    <col min="15367" max="15367" width="6.875" style="1" customWidth="1"/>
    <col min="15368" max="15616" width="9" style="1"/>
    <col min="15617" max="15617" width="10.625" style="1" customWidth="1"/>
    <col min="15618" max="15618" width="9.875" style="1" customWidth="1"/>
    <col min="15619" max="15619" width="14" style="1" customWidth="1"/>
    <col min="15620" max="15621" width="13.25" style="1" customWidth="1"/>
    <col min="15622" max="15622" width="12.375" style="1" customWidth="1"/>
    <col min="15623" max="15623" width="6.875" style="1" customWidth="1"/>
    <col min="15624" max="15872" width="9" style="1"/>
    <col min="15873" max="15873" width="10.625" style="1" customWidth="1"/>
    <col min="15874" max="15874" width="9.875" style="1" customWidth="1"/>
    <col min="15875" max="15875" width="14" style="1" customWidth="1"/>
    <col min="15876" max="15877" width="13.25" style="1" customWidth="1"/>
    <col min="15878" max="15878" width="12.375" style="1" customWidth="1"/>
    <col min="15879" max="15879" width="6.875" style="1" customWidth="1"/>
    <col min="15880" max="16128" width="9" style="1"/>
    <col min="16129" max="16129" width="10.625" style="1" customWidth="1"/>
    <col min="16130" max="16130" width="9.875" style="1" customWidth="1"/>
    <col min="16131" max="16131" width="14" style="1" customWidth="1"/>
    <col min="16132" max="16133" width="13.25" style="1" customWidth="1"/>
    <col min="16134" max="16134" width="12.375" style="1" customWidth="1"/>
    <col min="16135" max="16135" width="6.875" style="1" customWidth="1"/>
    <col min="16136" max="16384" width="9" style="1"/>
  </cols>
  <sheetData>
    <row r="1" spans="1:11" ht="18.75">
      <c r="A1" s="643" t="s">
        <v>369</v>
      </c>
      <c r="B1" s="643"/>
      <c r="C1" s="643"/>
      <c r="D1" s="643"/>
      <c r="E1" s="643"/>
      <c r="F1" s="643"/>
      <c r="G1" s="643"/>
    </row>
    <row r="2" spans="1:11" ht="18" customHeight="1">
      <c r="A2" s="2"/>
      <c r="B2" s="2"/>
      <c r="C2" s="2"/>
      <c r="D2" s="3"/>
      <c r="E2" s="3"/>
      <c r="G2" s="5"/>
    </row>
    <row r="3" spans="1:11" ht="18" customHeight="1" thickBot="1">
      <c r="A3" s="6" t="s">
        <v>1</v>
      </c>
      <c r="B3" s="6"/>
      <c r="C3" s="6"/>
      <c r="D3" s="2"/>
      <c r="E3" s="2"/>
      <c r="G3" s="7" t="s">
        <v>2</v>
      </c>
      <c r="K3" s="425"/>
    </row>
    <row r="4" spans="1:11" s="14" customFormat="1" ht="30" customHeight="1">
      <c r="A4" s="240" t="s">
        <v>3</v>
      </c>
      <c r="B4" s="241" t="s">
        <v>4</v>
      </c>
      <c r="C4" s="241" t="s">
        <v>5</v>
      </c>
      <c r="D4" s="10" t="s">
        <v>6</v>
      </c>
      <c r="E4" s="11" t="s">
        <v>7</v>
      </c>
      <c r="F4" s="12" t="s">
        <v>8</v>
      </c>
      <c r="G4" s="13" t="s">
        <v>9</v>
      </c>
    </row>
    <row r="5" spans="1:11" ht="24.75" customHeight="1">
      <c r="A5" s="644" t="s">
        <v>10</v>
      </c>
      <c r="B5" s="645"/>
      <c r="C5" s="646"/>
      <c r="D5" s="15">
        <f>D6+D9+D12+D15+D21+D25+D28+D32+D39+D44</f>
        <v>626483</v>
      </c>
      <c r="E5" s="408">
        <f>E6+E9+E12+E15+E21+E25+E28+E32+E39+E44</f>
        <v>599051</v>
      </c>
      <c r="F5" s="15">
        <f>E5-D5</f>
        <v>-27432</v>
      </c>
      <c r="G5" s="17"/>
    </row>
    <row r="6" spans="1:11" s="14" customFormat="1" ht="18.75" customHeight="1">
      <c r="A6" s="344" t="s">
        <v>11</v>
      </c>
      <c r="B6" s="261"/>
      <c r="C6" s="261"/>
      <c r="D6" s="20">
        <f>D7</f>
        <v>30000</v>
      </c>
      <c r="E6" s="262">
        <f>E7</f>
        <v>40000</v>
      </c>
      <c r="F6" s="20">
        <f>E6-D6</f>
        <v>10000</v>
      </c>
      <c r="G6" s="22"/>
    </row>
    <row r="7" spans="1:11" ht="18.75" customHeight="1">
      <c r="A7" s="273"/>
      <c r="B7" s="272" t="s">
        <v>12</v>
      </c>
      <c r="C7" s="312"/>
      <c r="D7" s="26">
        <f>SUM(D8:D8)</f>
        <v>30000</v>
      </c>
      <c r="E7" s="30">
        <f>SUM(E8:E8)</f>
        <v>40000</v>
      </c>
      <c r="F7" s="26">
        <f t="shared" ref="F7:F14" si="0">E7-D7</f>
        <v>10000</v>
      </c>
      <c r="G7" s="28"/>
    </row>
    <row r="8" spans="1:11" ht="18.75" customHeight="1">
      <c r="A8" s="273"/>
      <c r="B8" s="275"/>
      <c r="C8" s="312" t="s">
        <v>13</v>
      </c>
      <c r="D8" s="26">
        <v>30000</v>
      </c>
      <c r="E8" s="30">
        <v>40000</v>
      </c>
      <c r="F8" s="26">
        <f t="shared" si="0"/>
        <v>10000</v>
      </c>
      <c r="G8" s="28"/>
    </row>
    <row r="9" spans="1:11" ht="18.75" customHeight="1">
      <c r="A9" s="250" t="s">
        <v>14</v>
      </c>
      <c r="B9" s="261"/>
      <c r="C9" s="261"/>
      <c r="D9" s="20">
        <f>D10</f>
        <v>0</v>
      </c>
      <c r="E9" s="262">
        <f>E10</f>
        <v>0</v>
      </c>
      <c r="F9" s="20">
        <f t="shared" si="0"/>
        <v>0</v>
      </c>
      <c r="G9" s="32"/>
    </row>
    <row r="10" spans="1:11" ht="18.75" customHeight="1">
      <c r="A10" s="273"/>
      <c r="B10" s="275" t="s">
        <v>14</v>
      </c>
      <c r="C10" s="312"/>
      <c r="D10" s="26">
        <f>SUM(D11:D11)</f>
        <v>0</v>
      </c>
      <c r="E10" s="30">
        <f>SUM(E11:E11)</f>
        <v>0</v>
      </c>
      <c r="F10" s="26">
        <f t="shared" si="0"/>
        <v>0</v>
      </c>
      <c r="G10" s="28"/>
    </row>
    <row r="11" spans="1:11" ht="18.75" customHeight="1">
      <c r="A11" s="273"/>
      <c r="B11" s="275"/>
      <c r="C11" s="373" t="s">
        <v>370</v>
      </c>
      <c r="D11" s="26">
        <v>0</v>
      </c>
      <c r="E11" s="30">
        <v>0</v>
      </c>
      <c r="F11" s="26">
        <f t="shared" si="0"/>
        <v>0</v>
      </c>
      <c r="G11" s="28"/>
    </row>
    <row r="12" spans="1:11" ht="18.75" customHeight="1">
      <c r="A12" s="250" t="s">
        <v>16</v>
      </c>
      <c r="B12" s="261"/>
      <c r="C12" s="261"/>
      <c r="D12" s="20">
        <f>D13</f>
        <v>0</v>
      </c>
      <c r="E12" s="262">
        <f>E13</f>
        <v>0</v>
      </c>
      <c r="F12" s="20">
        <f t="shared" si="0"/>
        <v>0</v>
      </c>
      <c r="G12" s="32"/>
    </row>
    <row r="13" spans="1:11" ht="18.75" customHeight="1">
      <c r="A13" s="273"/>
      <c r="B13" s="272" t="s">
        <v>16</v>
      </c>
      <c r="C13" s="312"/>
      <c r="D13" s="26">
        <f>D14</f>
        <v>0</v>
      </c>
      <c r="E13" s="30">
        <f>E14</f>
        <v>0</v>
      </c>
      <c r="F13" s="26">
        <f t="shared" si="0"/>
        <v>0</v>
      </c>
      <c r="G13" s="28"/>
    </row>
    <row r="14" spans="1:11" ht="18.75" customHeight="1">
      <c r="A14" s="273"/>
      <c r="B14" s="275"/>
      <c r="C14" s="312" t="s">
        <v>16</v>
      </c>
      <c r="D14" s="26">
        <v>0</v>
      </c>
      <c r="E14" s="30">
        <v>0</v>
      </c>
      <c r="F14" s="26">
        <f t="shared" si="0"/>
        <v>0</v>
      </c>
      <c r="G14" s="28"/>
    </row>
    <row r="15" spans="1:11" ht="18.75" customHeight="1">
      <c r="A15" s="250" t="s">
        <v>17</v>
      </c>
      <c r="B15" s="261"/>
      <c r="C15" s="261"/>
      <c r="D15" s="20">
        <f>D16</f>
        <v>517425</v>
      </c>
      <c r="E15" s="262">
        <f>E16</f>
        <v>503741</v>
      </c>
      <c r="F15" s="20">
        <f>F16</f>
        <v>-13684</v>
      </c>
      <c r="G15" s="32"/>
    </row>
    <row r="16" spans="1:11" ht="18.75" customHeight="1">
      <c r="A16" s="306"/>
      <c r="B16" s="272" t="s">
        <v>17</v>
      </c>
      <c r="C16" s="409"/>
      <c r="D16" s="36">
        <f>SUM(D17:D20)</f>
        <v>517425</v>
      </c>
      <c r="E16" s="39">
        <f>SUM(E17:E20)</f>
        <v>503741</v>
      </c>
      <c r="F16" s="36">
        <f>SUM(F17:F19)</f>
        <v>-13684</v>
      </c>
      <c r="G16" s="38"/>
    </row>
    <row r="17" spans="1:7" ht="18.75" customHeight="1">
      <c r="A17" s="306"/>
      <c r="B17" s="275"/>
      <c r="C17" s="409" t="s">
        <v>18</v>
      </c>
      <c r="D17" s="26">
        <v>0</v>
      </c>
      <c r="E17" s="30">
        <v>0</v>
      </c>
      <c r="F17" s="26">
        <f t="shared" ref="F17:F35" si="1">E17-D17</f>
        <v>0</v>
      </c>
      <c r="G17" s="38"/>
    </row>
    <row r="18" spans="1:7" ht="18.75" customHeight="1">
      <c r="A18" s="306"/>
      <c r="B18" s="275"/>
      <c r="C18" s="409" t="s">
        <v>19</v>
      </c>
      <c r="D18" s="26">
        <v>517425</v>
      </c>
      <c r="E18" s="30">
        <v>503741</v>
      </c>
      <c r="F18" s="26">
        <f t="shared" si="1"/>
        <v>-13684</v>
      </c>
      <c r="G18" s="38"/>
    </row>
    <row r="19" spans="1:7" ht="18.75" customHeight="1">
      <c r="A19" s="306"/>
      <c r="B19" s="275"/>
      <c r="C19" s="409" t="s">
        <v>20</v>
      </c>
      <c r="D19" s="36">
        <v>0</v>
      </c>
      <c r="E19" s="39">
        <v>0</v>
      </c>
      <c r="F19" s="26">
        <f t="shared" si="1"/>
        <v>0</v>
      </c>
      <c r="G19" s="38"/>
    </row>
    <row r="20" spans="1:7" ht="18.75" customHeight="1">
      <c r="A20" s="306"/>
      <c r="B20" s="294"/>
      <c r="C20" s="409" t="s">
        <v>21</v>
      </c>
      <c r="D20" s="26">
        <v>0</v>
      </c>
      <c r="E20" s="30">
        <v>0</v>
      </c>
      <c r="F20" s="26">
        <f t="shared" si="1"/>
        <v>0</v>
      </c>
      <c r="G20" s="38"/>
    </row>
    <row r="21" spans="1:7" ht="18.75" customHeight="1">
      <c r="A21" s="250" t="s">
        <v>22</v>
      </c>
      <c r="B21" s="296"/>
      <c r="C21" s="410"/>
      <c r="D21" s="42">
        <f>D22</f>
        <v>3500</v>
      </c>
      <c r="E21" s="278">
        <f>E22</f>
        <v>3000</v>
      </c>
      <c r="F21" s="20">
        <f t="shared" si="1"/>
        <v>-500</v>
      </c>
      <c r="G21" s="44"/>
    </row>
    <row r="22" spans="1:7" ht="18.75" customHeight="1">
      <c r="A22" s="306"/>
      <c r="B22" s="272" t="s">
        <v>22</v>
      </c>
      <c r="C22" s="409"/>
      <c r="D22" s="36">
        <f>SUM(D23:D24)</f>
        <v>3500</v>
      </c>
      <c r="E22" s="39">
        <f>SUM(E23:E24)</f>
        <v>3000</v>
      </c>
      <c r="F22" s="26">
        <f t="shared" si="1"/>
        <v>-500</v>
      </c>
      <c r="G22" s="38"/>
    </row>
    <row r="23" spans="1:7" ht="18.75" customHeight="1">
      <c r="A23" s="306"/>
      <c r="B23" s="275"/>
      <c r="C23" s="409" t="s">
        <v>23</v>
      </c>
      <c r="D23" s="36">
        <v>0</v>
      </c>
      <c r="E23" s="39">
        <v>0</v>
      </c>
      <c r="F23" s="26">
        <f t="shared" si="1"/>
        <v>0</v>
      </c>
      <c r="G23" s="38"/>
    </row>
    <row r="24" spans="1:7" ht="18.75" customHeight="1">
      <c r="A24" s="306"/>
      <c r="B24" s="275"/>
      <c r="C24" s="409" t="s">
        <v>24</v>
      </c>
      <c r="D24" s="26">
        <v>3500</v>
      </c>
      <c r="E24" s="30">
        <v>3000</v>
      </c>
      <c r="F24" s="26">
        <f t="shared" si="1"/>
        <v>-500</v>
      </c>
      <c r="G24" s="38"/>
    </row>
    <row r="25" spans="1:7" ht="18.75" customHeight="1">
      <c r="A25" s="250" t="s">
        <v>25</v>
      </c>
      <c r="B25" s="261"/>
      <c r="C25" s="410"/>
      <c r="D25" s="42">
        <f>D26</f>
        <v>0</v>
      </c>
      <c r="E25" s="278">
        <f>E26</f>
        <v>0</v>
      </c>
      <c r="F25" s="20">
        <f t="shared" si="1"/>
        <v>0</v>
      </c>
      <c r="G25" s="44"/>
    </row>
    <row r="26" spans="1:7" ht="18.75" customHeight="1">
      <c r="A26" s="306"/>
      <c r="B26" s="275" t="s">
        <v>25</v>
      </c>
      <c r="C26" s="409"/>
      <c r="D26" s="36">
        <f>D27</f>
        <v>0</v>
      </c>
      <c r="E26" s="39">
        <f>E27</f>
        <v>0</v>
      </c>
      <c r="F26" s="26">
        <f t="shared" si="1"/>
        <v>0</v>
      </c>
      <c r="G26" s="38"/>
    </row>
    <row r="27" spans="1:7" ht="18.75" customHeight="1">
      <c r="A27" s="306"/>
      <c r="B27" s="294"/>
      <c r="C27" s="409" t="s">
        <v>26</v>
      </c>
      <c r="D27" s="36">
        <v>0</v>
      </c>
      <c r="E27" s="39">
        <v>0</v>
      </c>
      <c r="F27" s="26">
        <f t="shared" si="1"/>
        <v>0</v>
      </c>
      <c r="G27" s="38"/>
    </row>
    <row r="28" spans="1:7" ht="18.75" customHeight="1">
      <c r="A28" s="411" t="s">
        <v>27</v>
      </c>
      <c r="B28" s="261"/>
      <c r="C28" s="410"/>
      <c r="D28" s="20">
        <f>D29</f>
        <v>0</v>
      </c>
      <c r="E28" s="262">
        <f>E29</f>
        <v>0</v>
      </c>
      <c r="F28" s="20">
        <f t="shared" si="1"/>
        <v>0</v>
      </c>
      <c r="G28" s="44"/>
    </row>
    <row r="29" spans="1:7" ht="18.75" customHeight="1">
      <c r="A29" s="306"/>
      <c r="B29" s="272" t="s">
        <v>27</v>
      </c>
      <c r="C29" s="409"/>
      <c r="D29" s="26">
        <f>D30</f>
        <v>0</v>
      </c>
      <c r="E29" s="30">
        <f>E30</f>
        <v>0</v>
      </c>
      <c r="F29" s="26">
        <f t="shared" si="1"/>
        <v>0</v>
      </c>
      <c r="G29" s="38"/>
    </row>
    <row r="30" spans="1:7" ht="18.75" customHeight="1">
      <c r="A30" s="306"/>
      <c r="B30" s="275"/>
      <c r="C30" s="409" t="s">
        <v>28</v>
      </c>
      <c r="D30" s="26">
        <v>0</v>
      </c>
      <c r="E30" s="30">
        <v>0</v>
      </c>
      <c r="F30" s="26">
        <f t="shared" si="1"/>
        <v>0</v>
      </c>
      <c r="G30" s="38"/>
    </row>
    <row r="31" spans="1:7" ht="18.75" customHeight="1">
      <c r="A31" s="306"/>
      <c r="B31" s="294"/>
      <c r="C31" s="274" t="s">
        <v>29</v>
      </c>
      <c r="D31" s="26">
        <v>0</v>
      </c>
      <c r="E31" s="30">
        <v>0</v>
      </c>
      <c r="F31" s="26">
        <f t="shared" si="1"/>
        <v>0</v>
      </c>
      <c r="G31" s="38"/>
    </row>
    <row r="32" spans="1:7" ht="18.75" customHeight="1">
      <c r="A32" s="250" t="s">
        <v>30</v>
      </c>
      <c r="B32" s="261"/>
      <c r="C32" s="261"/>
      <c r="D32" s="20">
        <f>D33</f>
        <v>41160</v>
      </c>
      <c r="E32" s="262">
        <f>E33</f>
        <v>41160</v>
      </c>
      <c r="F32" s="20">
        <f t="shared" si="1"/>
        <v>0</v>
      </c>
      <c r="G32" s="32"/>
    </row>
    <row r="33" spans="1:7" ht="18.75" customHeight="1">
      <c r="A33" s="306"/>
      <c r="B33" s="272" t="s">
        <v>30</v>
      </c>
      <c r="C33" s="409"/>
      <c r="D33" s="26">
        <f>SUM(D34:D38)</f>
        <v>41160</v>
      </c>
      <c r="E33" s="30">
        <f>SUM(E34:E38)</f>
        <v>41160</v>
      </c>
      <c r="F33" s="26">
        <f t="shared" si="1"/>
        <v>0</v>
      </c>
      <c r="G33" s="38"/>
    </row>
    <row r="34" spans="1:7" ht="18.75" customHeight="1">
      <c r="A34" s="306"/>
      <c r="B34" s="275"/>
      <c r="C34" s="274" t="s">
        <v>31</v>
      </c>
      <c r="D34" s="103">
        <v>0</v>
      </c>
      <c r="E34" s="104">
        <v>0</v>
      </c>
      <c r="F34" s="26">
        <f t="shared" si="1"/>
        <v>0</v>
      </c>
      <c r="G34" s="38"/>
    </row>
    <row r="35" spans="1:7" ht="22.5" customHeight="1">
      <c r="A35" s="306"/>
      <c r="B35" s="275"/>
      <c r="C35" s="280" t="s">
        <v>32</v>
      </c>
      <c r="D35" s="36">
        <v>41160</v>
      </c>
      <c r="E35" s="39">
        <v>41160</v>
      </c>
      <c r="F35" s="36">
        <f t="shared" si="1"/>
        <v>0</v>
      </c>
      <c r="G35" s="38"/>
    </row>
    <row r="36" spans="1:7" ht="18.75" customHeight="1" thickBot="1">
      <c r="A36" s="390"/>
      <c r="B36" s="283"/>
      <c r="C36" s="284" t="s">
        <v>33</v>
      </c>
      <c r="D36" s="61">
        <v>0</v>
      </c>
      <c r="E36" s="62">
        <v>0</v>
      </c>
      <c r="F36" s="61">
        <f>E36-D36</f>
        <v>0</v>
      </c>
      <c r="G36" s="52"/>
    </row>
    <row r="37" spans="1:7" ht="18" customHeight="1" thickBot="1">
      <c r="A37" s="286" t="s">
        <v>1</v>
      </c>
      <c r="B37" s="286"/>
      <c r="C37" s="286"/>
      <c r="D37" s="53"/>
      <c r="E37" s="2"/>
      <c r="F37" s="54"/>
      <c r="G37" s="7" t="s">
        <v>2</v>
      </c>
    </row>
    <row r="38" spans="1:7" s="14" customFormat="1" ht="30" customHeight="1">
      <c r="A38" s="240" t="s">
        <v>3</v>
      </c>
      <c r="B38" s="241" t="s">
        <v>4</v>
      </c>
      <c r="C38" s="241" t="s">
        <v>5</v>
      </c>
      <c r="D38" s="55" t="s">
        <v>6</v>
      </c>
      <c r="E38" s="11" t="s">
        <v>7</v>
      </c>
      <c r="F38" s="56" t="s">
        <v>8</v>
      </c>
      <c r="G38" s="13" t="s">
        <v>9</v>
      </c>
    </row>
    <row r="39" spans="1:7" ht="18.75" customHeight="1">
      <c r="A39" s="604" t="s">
        <v>34</v>
      </c>
      <c r="B39" s="296"/>
      <c r="C39" s="296"/>
      <c r="D39" s="107">
        <f>D40</f>
        <v>25120</v>
      </c>
      <c r="E39" s="297">
        <f>E40</f>
        <v>0</v>
      </c>
      <c r="F39" s="107">
        <f>F40</f>
        <v>-25120</v>
      </c>
      <c r="G39" s="109"/>
    </row>
    <row r="40" spans="1:7" ht="18.75" customHeight="1">
      <c r="A40" s="306"/>
      <c r="B40" s="272" t="s">
        <v>34</v>
      </c>
      <c r="C40" s="409"/>
      <c r="D40" s="36">
        <f>SUM(D41:D43)</f>
        <v>25120</v>
      </c>
      <c r="E40" s="39">
        <f>SUM(E41:E43)</f>
        <v>0</v>
      </c>
      <c r="F40" s="36">
        <f>SUM(F41:F43)</f>
        <v>-25120</v>
      </c>
      <c r="G40" s="38"/>
    </row>
    <row r="41" spans="1:7" ht="18.75" customHeight="1">
      <c r="A41" s="306"/>
      <c r="B41" s="275"/>
      <c r="C41" s="409" t="s">
        <v>35</v>
      </c>
      <c r="D41" s="36">
        <v>22925</v>
      </c>
      <c r="E41" s="39">
        <v>0</v>
      </c>
      <c r="F41" s="36">
        <f t="shared" ref="F41:F48" si="2">E41-D41</f>
        <v>-22925</v>
      </c>
      <c r="G41" s="38"/>
    </row>
    <row r="42" spans="1:7" ht="22.5" customHeight="1">
      <c r="A42" s="273"/>
      <c r="B42" s="275"/>
      <c r="C42" s="373" t="s">
        <v>36</v>
      </c>
      <c r="D42" s="26">
        <v>2195</v>
      </c>
      <c r="E42" s="30">
        <v>0</v>
      </c>
      <c r="F42" s="26">
        <f t="shared" si="2"/>
        <v>-2195</v>
      </c>
      <c r="G42" s="28"/>
    </row>
    <row r="43" spans="1:7" ht="18.75" customHeight="1">
      <c r="A43" s="293"/>
      <c r="B43" s="294"/>
      <c r="C43" s="274" t="s">
        <v>37</v>
      </c>
      <c r="D43" s="26">
        <v>0</v>
      </c>
      <c r="E43" s="30">
        <v>0</v>
      </c>
      <c r="F43" s="26">
        <f t="shared" si="2"/>
        <v>0</v>
      </c>
      <c r="G43" s="28"/>
    </row>
    <row r="44" spans="1:7" ht="18.75" customHeight="1">
      <c r="A44" s="250" t="s">
        <v>38</v>
      </c>
      <c r="B44" s="261"/>
      <c r="C44" s="261"/>
      <c r="D44" s="107">
        <f>D45</f>
        <v>9278</v>
      </c>
      <c r="E44" s="297">
        <f>E45</f>
        <v>11150</v>
      </c>
      <c r="F44" s="20">
        <f t="shared" si="2"/>
        <v>1872</v>
      </c>
      <c r="G44" s="32"/>
    </row>
    <row r="45" spans="1:7" ht="18.75" customHeight="1">
      <c r="A45" s="306"/>
      <c r="B45" s="272" t="s">
        <v>38</v>
      </c>
      <c r="C45" s="409"/>
      <c r="D45" s="36">
        <f>SUM(D46:D48)</f>
        <v>9278</v>
      </c>
      <c r="E45" s="39">
        <f>SUM(E46:E48)</f>
        <v>11150</v>
      </c>
      <c r="F45" s="26">
        <f t="shared" si="2"/>
        <v>1872</v>
      </c>
      <c r="G45" s="38"/>
    </row>
    <row r="46" spans="1:7" ht="18.75" customHeight="1">
      <c r="A46" s="306"/>
      <c r="B46" s="275"/>
      <c r="C46" s="409" t="s">
        <v>39</v>
      </c>
      <c r="D46" s="26">
        <v>100</v>
      </c>
      <c r="E46" s="30">
        <v>100</v>
      </c>
      <c r="F46" s="26">
        <f t="shared" si="2"/>
        <v>0</v>
      </c>
      <c r="G46" s="38"/>
    </row>
    <row r="47" spans="1:7" ht="18.75" customHeight="1">
      <c r="A47" s="306"/>
      <c r="B47" s="275"/>
      <c r="C47" s="318" t="s">
        <v>40</v>
      </c>
      <c r="D47" s="26">
        <v>150</v>
      </c>
      <c r="E47" s="30">
        <v>150</v>
      </c>
      <c r="F47" s="26">
        <f t="shared" si="2"/>
        <v>0</v>
      </c>
      <c r="G47" s="38"/>
    </row>
    <row r="48" spans="1:7" ht="18.75" customHeight="1" thickBot="1">
      <c r="A48" s="390"/>
      <c r="B48" s="283"/>
      <c r="C48" s="416" t="s">
        <v>41</v>
      </c>
      <c r="D48" s="61">
        <v>9028</v>
      </c>
      <c r="E48" s="62">
        <v>10900</v>
      </c>
      <c r="F48" s="61">
        <f t="shared" si="2"/>
        <v>1872</v>
      </c>
      <c r="G48" s="52"/>
    </row>
    <row r="49" spans="1:7" ht="18" customHeight="1" thickBot="1">
      <c r="A49" s="286" t="s">
        <v>42</v>
      </c>
      <c r="B49" s="286"/>
      <c r="C49" s="286"/>
      <c r="D49" s="53"/>
      <c r="E49" s="2"/>
      <c r="F49" s="54"/>
      <c r="G49" s="7" t="s">
        <v>2</v>
      </c>
    </row>
    <row r="50" spans="1:7" ht="30" customHeight="1">
      <c r="A50" s="240" t="s">
        <v>3</v>
      </c>
      <c r="B50" s="241" t="s">
        <v>4</v>
      </c>
      <c r="C50" s="241" t="s">
        <v>5</v>
      </c>
      <c r="D50" s="55" t="s">
        <v>6</v>
      </c>
      <c r="E50" s="11" t="s">
        <v>7</v>
      </c>
      <c r="F50" s="56" t="s">
        <v>8</v>
      </c>
      <c r="G50" s="13" t="s">
        <v>9</v>
      </c>
    </row>
    <row r="51" spans="1:7" s="14" customFormat="1" ht="24.95" customHeight="1">
      <c r="A51" s="644" t="s">
        <v>43</v>
      </c>
      <c r="B51" s="645"/>
      <c r="C51" s="646"/>
      <c r="D51" s="15">
        <f>D52+D71+D76+D96+D99+D105+D108+D112+D115+D118</f>
        <v>626483</v>
      </c>
      <c r="E51" s="408">
        <f>E52+E71+E76+E96+E99+E105+E108+E112+E115+E118</f>
        <v>599051</v>
      </c>
      <c r="F51" s="15">
        <f>F52+F71+F76+F96+F99+F105+F108+F112+F115+F118</f>
        <v>-27432</v>
      </c>
      <c r="G51" s="17"/>
    </row>
    <row r="52" spans="1:7" ht="18.75" customHeight="1">
      <c r="A52" s="250" t="s">
        <v>44</v>
      </c>
      <c r="B52" s="261"/>
      <c r="C52" s="261"/>
      <c r="D52" s="20">
        <f>D53+D60+D64</f>
        <v>537169</v>
      </c>
      <c r="E52" s="262">
        <f>E53+E60+E64</f>
        <v>519209</v>
      </c>
      <c r="F52" s="20">
        <f>F53+F60+F64</f>
        <v>-17960</v>
      </c>
      <c r="G52" s="22"/>
    </row>
    <row r="53" spans="1:7" ht="18.75" customHeight="1">
      <c r="A53" s="273"/>
      <c r="B53" s="272" t="s">
        <v>45</v>
      </c>
      <c r="C53" s="312"/>
      <c r="D53" s="26">
        <f>SUM(D54:D59)</f>
        <v>484417</v>
      </c>
      <c r="E53" s="30">
        <f>SUM(E54:E59)</f>
        <v>467702</v>
      </c>
      <c r="F53" s="26">
        <f>SUM(F54:F59)</f>
        <v>-16715</v>
      </c>
      <c r="G53" s="28"/>
    </row>
    <row r="54" spans="1:7" ht="18.75" customHeight="1">
      <c r="A54" s="273"/>
      <c r="B54" s="275"/>
      <c r="C54" s="312" t="s">
        <v>46</v>
      </c>
      <c r="D54" s="26">
        <v>265321</v>
      </c>
      <c r="E54" s="30">
        <v>269434</v>
      </c>
      <c r="F54" s="26">
        <f t="shared" ref="F54:F86" si="3">E54-D54</f>
        <v>4113</v>
      </c>
      <c r="G54" s="28"/>
    </row>
    <row r="55" spans="1:7" ht="18.75" customHeight="1">
      <c r="A55" s="273"/>
      <c r="B55" s="275"/>
      <c r="C55" s="320" t="s">
        <v>47</v>
      </c>
      <c r="D55" s="26">
        <v>104651</v>
      </c>
      <c r="E55" s="30">
        <v>102857</v>
      </c>
      <c r="F55" s="26">
        <f t="shared" si="3"/>
        <v>-1794</v>
      </c>
      <c r="G55" s="28"/>
    </row>
    <row r="56" spans="1:7" ht="18.75" customHeight="1">
      <c r="A56" s="273"/>
      <c r="B56" s="275"/>
      <c r="C56" s="294" t="s">
        <v>48</v>
      </c>
      <c r="D56" s="70">
        <v>26652</v>
      </c>
      <c r="E56" s="71">
        <v>6600</v>
      </c>
      <c r="F56" s="26">
        <f t="shared" si="3"/>
        <v>-20052</v>
      </c>
      <c r="G56" s="28"/>
    </row>
    <row r="57" spans="1:7" ht="18.75" customHeight="1">
      <c r="A57" s="273"/>
      <c r="B57" s="275"/>
      <c r="C57" s="320" t="s">
        <v>49</v>
      </c>
      <c r="D57" s="26">
        <v>33332</v>
      </c>
      <c r="E57" s="30">
        <v>33942</v>
      </c>
      <c r="F57" s="26">
        <f t="shared" si="3"/>
        <v>610</v>
      </c>
      <c r="G57" s="28"/>
    </row>
    <row r="58" spans="1:7" ht="18.75" customHeight="1">
      <c r="A58" s="273"/>
      <c r="B58" s="275"/>
      <c r="C58" s="418" t="s">
        <v>50</v>
      </c>
      <c r="D58" s="26">
        <v>41921</v>
      </c>
      <c r="E58" s="30">
        <v>41469</v>
      </c>
      <c r="F58" s="26">
        <f t="shared" si="3"/>
        <v>-452</v>
      </c>
      <c r="G58" s="28"/>
    </row>
    <row r="59" spans="1:7" ht="18.75" customHeight="1">
      <c r="A59" s="273"/>
      <c r="B59" s="275"/>
      <c r="C59" s="320" t="s">
        <v>51</v>
      </c>
      <c r="D59" s="26">
        <v>12540</v>
      </c>
      <c r="E59" s="30">
        <v>13400</v>
      </c>
      <c r="F59" s="26">
        <f t="shared" si="3"/>
        <v>860</v>
      </c>
      <c r="G59" s="28"/>
    </row>
    <row r="60" spans="1:7" ht="18.75" customHeight="1">
      <c r="A60" s="273"/>
      <c r="B60" s="272" t="s">
        <v>52</v>
      </c>
      <c r="C60" s="312"/>
      <c r="D60" s="26">
        <f>SUM(D61:D63)</f>
        <v>3320</v>
      </c>
      <c r="E60" s="30">
        <f>SUM(E61:E63)</f>
        <v>2120</v>
      </c>
      <c r="F60" s="26">
        <f t="shared" si="3"/>
        <v>-1200</v>
      </c>
      <c r="G60" s="73"/>
    </row>
    <row r="61" spans="1:7" ht="18.75" customHeight="1">
      <c r="A61" s="273"/>
      <c r="B61" s="275"/>
      <c r="C61" s="312" t="s">
        <v>53</v>
      </c>
      <c r="D61" s="26">
        <v>600</v>
      </c>
      <c r="E61" s="30">
        <v>600</v>
      </c>
      <c r="F61" s="26">
        <f t="shared" si="3"/>
        <v>0</v>
      </c>
      <c r="G61" s="73"/>
    </row>
    <row r="62" spans="1:7" ht="18.75" customHeight="1">
      <c r="A62" s="273"/>
      <c r="B62" s="275"/>
      <c r="C62" s="312" t="s">
        <v>54</v>
      </c>
      <c r="D62" s="70">
        <v>0</v>
      </c>
      <c r="E62" s="71">
        <v>0</v>
      </c>
      <c r="F62" s="26">
        <f t="shared" si="3"/>
        <v>0</v>
      </c>
      <c r="G62" s="73"/>
    </row>
    <row r="63" spans="1:7" ht="18.75" customHeight="1">
      <c r="A63" s="273"/>
      <c r="B63" s="275"/>
      <c r="C63" s="312" t="s">
        <v>55</v>
      </c>
      <c r="D63" s="70">
        <v>2720</v>
      </c>
      <c r="E63" s="71">
        <v>1520</v>
      </c>
      <c r="F63" s="26">
        <f t="shared" si="3"/>
        <v>-1200</v>
      </c>
      <c r="G63" s="73"/>
    </row>
    <row r="64" spans="1:7" ht="18.75" customHeight="1">
      <c r="A64" s="273"/>
      <c r="B64" s="272" t="s">
        <v>56</v>
      </c>
      <c r="C64" s="312"/>
      <c r="D64" s="26">
        <f>SUM(D65:D70)</f>
        <v>49432</v>
      </c>
      <c r="E64" s="30">
        <f>SUM(E65:E70)</f>
        <v>49387</v>
      </c>
      <c r="F64" s="26">
        <f t="shared" si="3"/>
        <v>-45</v>
      </c>
      <c r="G64" s="73"/>
    </row>
    <row r="65" spans="1:7" ht="18.75" customHeight="1">
      <c r="A65" s="306"/>
      <c r="B65" s="275"/>
      <c r="C65" s="419" t="s">
        <v>57</v>
      </c>
      <c r="D65" s="26">
        <v>1000</v>
      </c>
      <c r="E65" s="30">
        <v>760</v>
      </c>
      <c r="F65" s="26">
        <f t="shared" si="3"/>
        <v>-240</v>
      </c>
      <c r="G65" s="73"/>
    </row>
    <row r="66" spans="1:7" ht="18.75" customHeight="1">
      <c r="A66" s="306"/>
      <c r="B66" s="275"/>
      <c r="C66" s="302" t="s">
        <v>58</v>
      </c>
      <c r="D66" s="26">
        <v>14394</v>
      </c>
      <c r="E66" s="30">
        <v>14997</v>
      </c>
      <c r="F66" s="26">
        <f t="shared" si="3"/>
        <v>603</v>
      </c>
      <c r="G66" s="76"/>
    </row>
    <row r="67" spans="1:7" ht="18.75" customHeight="1">
      <c r="A67" s="273"/>
      <c r="B67" s="275"/>
      <c r="C67" s="294" t="s">
        <v>59</v>
      </c>
      <c r="D67" s="36">
        <v>14840</v>
      </c>
      <c r="E67" s="39">
        <v>14432</v>
      </c>
      <c r="F67" s="26">
        <f t="shared" si="3"/>
        <v>-408</v>
      </c>
      <c r="G67" s="76"/>
    </row>
    <row r="68" spans="1:7" ht="18.75" customHeight="1">
      <c r="A68" s="273"/>
      <c r="B68" s="275"/>
      <c r="C68" s="294" t="s">
        <v>60</v>
      </c>
      <c r="D68" s="26">
        <v>2110</v>
      </c>
      <c r="E68" s="30">
        <v>2110</v>
      </c>
      <c r="F68" s="26">
        <f t="shared" si="3"/>
        <v>0</v>
      </c>
      <c r="G68" s="73"/>
    </row>
    <row r="69" spans="1:7" ht="18.75" customHeight="1">
      <c r="A69" s="273"/>
      <c r="B69" s="275"/>
      <c r="C69" s="294" t="s">
        <v>61</v>
      </c>
      <c r="D69" s="26">
        <v>0</v>
      </c>
      <c r="E69" s="30">
        <v>0</v>
      </c>
      <c r="F69" s="26">
        <f t="shared" si="3"/>
        <v>0</v>
      </c>
      <c r="G69" s="73"/>
    </row>
    <row r="70" spans="1:7" ht="18.75" customHeight="1">
      <c r="A70" s="293"/>
      <c r="B70" s="294"/>
      <c r="C70" s="294" t="s">
        <v>62</v>
      </c>
      <c r="D70" s="26">
        <v>17088</v>
      </c>
      <c r="E70" s="30">
        <v>17088</v>
      </c>
      <c r="F70" s="26">
        <f t="shared" si="3"/>
        <v>0</v>
      </c>
      <c r="G70" s="73"/>
    </row>
    <row r="71" spans="1:7" ht="18.75" customHeight="1">
      <c r="A71" s="250" t="s">
        <v>63</v>
      </c>
      <c r="B71" s="276"/>
      <c r="C71" s="261"/>
      <c r="D71" s="20">
        <f>D72</f>
        <v>8500</v>
      </c>
      <c r="E71" s="262">
        <f>E72</f>
        <v>6500</v>
      </c>
      <c r="F71" s="20">
        <f t="shared" si="3"/>
        <v>-2000</v>
      </c>
      <c r="G71" s="78"/>
    </row>
    <row r="72" spans="1:7" ht="18.75" customHeight="1">
      <c r="A72" s="273"/>
      <c r="B72" s="272" t="s">
        <v>64</v>
      </c>
      <c r="C72" s="294"/>
      <c r="D72" s="70">
        <f>SUM(D73:D75)</f>
        <v>8500</v>
      </c>
      <c r="E72" s="71">
        <f>SUM(E73:E75)</f>
        <v>6500</v>
      </c>
      <c r="F72" s="26">
        <f t="shared" si="3"/>
        <v>-2000</v>
      </c>
      <c r="G72" s="73"/>
    </row>
    <row r="73" spans="1:7" ht="18.75" customHeight="1">
      <c r="A73" s="273"/>
      <c r="B73" s="275"/>
      <c r="C73" s="294" t="s">
        <v>64</v>
      </c>
      <c r="D73" s="26">
        <v>500</v>
      </c>
      <c r="E73" s="30">
        <v>500</v>
      </c>
      <c r="F73" s="26">
        <f t="shared" si="3"/>
        <v>0</v>
      </c>
      <c r="G73" s="73"/>
    </row>
    <row r="74" spans="1:7" ht="18.75" customHeight="1">
      <c r="A74" s="255"/>
      <c r="B74" s="420"/>
      <c r="C74" s="312" t="s">
        <v>65</v>
      </c>
      <c r="D74" s="26">
        <v>5000</v>
      </c>
      <c r="E74" s="30">
        <v>4000</v>
      </c>
      <c r="F74" s="26">
        <f t="shared" si="3"/>
        <v>-1000</v>
      </c>
      <c r="G74" s="82"/>
    </row>
    <row r="75" spans="1:7" s="14" customFormat="1" ht="18.75" customHeight="1">
      <c r="A75" s="273"/>
      <c r="B75" s="275"/>
      <c r="C75" s="272" t="s">
        <v>66</v>
      </c>
      <c r="D75" s="36">
        <v>3000</v>
      </c>
      <c r="E75" s="39">
        <v>2000</v>
      </c>
      <c r="F75" s="36">
        <f t="shared" si="3"/>
        <v>-1000</v>
      </c>
      <c r="G75" s="83"/>
    </row>
    <row r="76" spans="1:7" ht="18.75" customHeight="1">
      <c r="A76" s="250" t="s">
        <v>67</v>
      </c>
      <c r="B76" s="276"/>
      <c r="C76" s="261"/>
      <c r="D76" s="20">
        <f>D77+D83</f>
        <v>79958</v>
      </c>
      <c r="E76" s="262">
        <f>E77+E83</f>
        <v>70797</v>
      </c>
      <c r="F76" s="20">
        <f>E76-D76</f>
        <v>-9161</v>
      </c>
      <c r="G76" s="78"/>
    </row>
    <row r="77" spans="1:7" ht="18.75" customHeight="1">
      <c r="A77" s="273"/>
      <c r="B77" s="272" t="s">
        <v>56</v>
      </c>
      <c r="C77" s="312"/>
      <c r="D77" s="26">
        <f>SUM(D78:D82)</f>
        <v>55162</v>
      </c>
      <c r="E77" s="30">
        <f>SUM(E78:E82)</f>
        <v>53962</v>
      </c>
      <c r="F77" s="26">
        <f t="shared" si="3"/>
        <v>-1200</v>
      </c>
      <c r="G77" s="84"/>
    </row>
    <row r="78" spans="1:7" ht="18.75" customHeight="1">
      <c r="A78" s="273"/>
      <c r="B78" s="275"/>
      <c r="C78" s="294" t="s">
        <v>68</v>
      </c>
      <c r="D78" s="70">
        <v>40762</v>
      </c>
      <c r="E78" s="71">
        <v>39562</v>
      </c>
      <c r="F78" s="26">
        <f t="shared" si="3"/>
        <v>-1200</v>
      </c>
      <c r="G78" s="73"/>
    </row>
    <row r="79" spans="1:7" ht="18.75" customHeight="1">
      <c r="A79" s="273"/>
      <c r="B79" s="275"/>
      <c r="C79" s="294" t="s">
        <v>69</v>
      </c>
      <c r="D79" s="70">
        <v>4200</v>
      </c>
      <c r="E79" s="71">
        <v>4200</v>
      </c>
      <c r="F79" s="26">
        <f t="shared" si="3"/>
        <v>0</v>
      </c>
      <c r="G79" s="73"/>
    </row>
    <row r="80" spans="1:7" ht="18.75" customHeight="1">
      <c r="A80" s="273"/>
      <c r="B80" s="275"/>
      <c r="C80" s="294" t="s">
        <v>70</v>
      </c>
      <c r="D80" s="70">
        <v>3000</v>
      </c>
      <c r="E80" s="71">
        <v>3000</v>
      </c>
      <c r="F80" s="26">
        <f t="shared" si="3"/>
        <v>0</v>
      </c>
      <c r="G80" s="76"/>
    </row>
    <row r="81" spans="1:7" ht="18.75" customHeight="1">
      <c r="A81" s="273"/>
      <c r="B81" s="275"/>
      <c r="C81" s="294" t="s">
        <v>71</v>
      </c>
      <c r="D81" s="70">
        <v>3000</v>
      </c>
      <c r="E81" s="71">
        <v>3000</v>
      </c>
      <c r="F81" s="26">
        <f t="shared" si="3"/>
        <v>0</v>
      </c>
      <c r="G81" s="73"/>
    </row>
    <row r="82" spans="1:7" ht="18.75" customHeight="1">
      <c r="A82" s="273"/>
      <c r="B82" s="294"/>
      <c r="C82" s="294" t="s">
        <v>75</v>
      </c>
      <c r="D82" s="70">
        <v>4200</v>
      </c>
      <c r="E82" s="71">
        <v>4200</v>
      </c>
      <c r="F82" s="26">
        <f t="shared" si="3"/>
        <v>0</v>
      </c>
      <c r="G82" s="76"/>
    </row>
    <row r="83" spans="1:7" ht="18.75" customHeight="1">
      <c r="A83" s="273"/>
      <c r="B83" s="275" t="s">
        <v>67</v>
      </c>
      <c r="C83" s="294"/>
      <c r="D83" s="70">
        <f>SUM(D84:D95)</f>
        <v>24796</v>
      </c>
      <c r="E83" s="71">
        <f>SUM(E84:E95)</f>
        <v>16835</v>
      </c>
      <c r="F83" s="26">
        <f>E83-D83</f>
        <v>-7961</v>
      </c>
      <c r="G83" s="73"/>
    </row>
    <row r="84" spans="1:7" ht="18.75" customHeight="1">
      <c r="A84" s="273"/>
      <c r="B84" s="275"/>
      <c r="C84" s="294" t="s">
        <v>141</v>
      </c>
      <c r="D84" s="70">
        <v>3000</v>
      </c>
      <c r="E84" s="71">
        <v>1750</v>
      </c>
      <c r="F84" s="26">
        <f t="shared" ref="F84" si="4">E84-D84</f>
        <v>-1250</v>
      </c>
      <c r="G84" s="73"/>
    </row>
    <row r="85" spans="1:7" ht="18.75" customHeight="1">
      <c r="A85" s="273"/>
      <c r="B85" s="275"/>
      <c r="C85" s="339" t="s">
        <v>371</v>
      </c>
      <c r="D85" s="26">
        <v>720</v>
      </c>
      <c r="E85" s="30">
        <v>1320</v>
      </c>
      <c r="F85" s="26">
        <f t="shared" si="3"/>
        <v>600</v>
      </c>
      <c r="G85" s="73"/>
    </row>
    <row r="86" spans="1:7" ht="18.75" customHeight="1" thickBot="1">
      <c r="A86" s="282"/>
      <c r="B86" s="283"/>
      <c r="C86" s="341" t="s">
        <v>95</v>
      </c>
      <c r="D86" s="50">
        <v>0</v>
      </c>
      <c r="E86" s="51">
        <v>0</v>
      </c>
      <c r="F86" s="426">
        <f t="shared" si="3"/>
        <v>0</v>
      </c>
      <c r="G86" s="427"/>
    </row>
    <row r="87" spans="1:7" ht="18.75" customHeight="1" thickBot="1">
      <c r="A87" s="286" t="s">
        <v>42</v>
      </c>
      <c r="B87" s="286"/>
      <c r="C87" s="286"/>
      <c r="D87" s="53"/>
      <c r="E87" s="2"/>
      <c r="F87" s="54"/>
      <c r="G87" s="7" t="s">
        <v>2</v>
      </c>
    </row>
    <row r="88" spans="1:7" ht="30" customHeight="1">
      <c r="A88" s="240" t="s">
        <v>3</v>
      </c>
      <c r="B88" s="241" t="s">
        <v>4</v>
      </c>
      <c r="C88" s="241" t="s">
        <v>5</v>
      </c>
      <c r="D88" s="55" t="s">
        <v>6</v>
      </c>
      <c r="E88" s="11" t="s">
        <v>7</v>
      </c>
      <c r="F88" s="56" t="s">
        <v>8</v>
      </c>
      <c r="G88" s="13" t="s">
        <v>9</v>
      </c>
    </row>
    <row r="89" spans="1:7" ht="18.75" customHeight="1">
      <c r="A89" s="273" t="s">
        <v>67</v>
      </c>
      <c r="B89" s="328" t="s">
        <v>67</v>
      </c>
      <c r="C89" s="339" t="s">
        <v>372</v>
      </c>
      <c r="D89" s="26">
        <v>0</v>
      </c>
      <c r="E89" s="30">
        <v>0</v>
      </c>
      <c r="F89" s="26">
        <f>E89-D89</f>
        <v>0</v>
      </c>
      <c r="G89" s="73"/>
    </row>
    <row r="90" spans="1:7" ht="18.75" customHeight="1">
      <c r="A90" s="395"/>
      <c r="B90" s="351"/>
      <c r="C90" s="394" t="s">
        <v>373</v>
      </c>
      <c r="D90" s="70">
        <v>9751</v>
      </c>
      <c r="E90" s="71">
        <v>9751</v>
      </c>
      <c r="F90" s="103">
        <f>E90-D90</f>
        <v>0</v>
      </c>
      <c r="G90" s="428"/>
    </row>
    <row r="91" spans="1:7" ht="18.75" customHeight="1">
      <c r="A91" s="273"/>
      <c r="B91" s="328"/>
      <c r="C91" s="339" t="s">
        <v>294</v>
      </c>
      <c r="D91" s="26">
        <v>0</v>
      </c>
      <c r="E91" s="30">
        <v>0</v>
      </c>
      <c r="F91" s="36">
        <f t="shared" ref="F91:F97" si="5">E91-D91</f>
        <v>0</v>
      </c>
      <c r="G91" s="73"/>
    </row>
    <row r="92" spans="1:7" ht="18.75" customHeight="1">
      <c r="A92" s="273"/>
      <c r="B92" s="328"/>
      <c r="C92" s="339" t="s">
        <v>102</v>
      </c>
      <c r="D92" s="26">
        <v>1140</v>
      </c>
      <c r="E92" s="30">
        <v>384</v>
      </c>
      <c r="F92" s="36">
        <f t="shared" si="5"/>
        <v>-756</v>
      </c>
      <c r="G92" s="73"/>
    </row>
    <row r="93" spans="1:7" ht="18.75" customHeight="1">
      <c r="A93" s="273"/>
      <c r="B93" s="328"/>
      <c r="C93" s="394" t="s">
        <v>374</v>
      </c>
      <c r="D93" s="70">
        <v>7400</v>
      </c>
      <c r="E93" s="71">
        <v>2000</v>
      </c>
      <c r="F93" s="36">
        <f t="shared" si="5"/>
        <v>-5400</v>
      </c>
      <c r="G93" s="73"/>
    </row>
    <row r="94" spans="1:7" ht="18.75" customHeight="1">
      <c r="A94" s="273"/>
      <c r="B94" s="328"/>
      <c r="C94" s="394" t="s">
        <v>375</v>
      </c>
      <c r="D94" s="70">
        <v>1500</v>
      </c>
      <c r="E94" s="71">
        <v>1180</v>
      </c>
      <c r="F94" s="36">
        <f t="shared" si="5"/>
        <v>-320</v>
      </c>
      <c r="G94" s="73"/>
    </row>
    <row r="95" spans="1:7" ht="18.75" customHeight="1">
      <c r="A95" s="293"/>
      <c r="B95" s="429"/>
      <c r="C95" s="394" t="s">
        <v>376</v>
      </c>
      <c r="D95" s="70">
        <v>1285</v>
      </c>
      <c r="E95" s="71">
        <v>450</v>
      </c>
      <c r="F95" s="36">
        <f t="shared" si="5"/>
        <v>-835</v>
      </c>
      <c r="G95" s="73"/>
    </row>
    <row r="96" spans="1:7" ht="18.75" customHeight="1">
      <c r="A96" s="250" t="s">
        <v>103</v>
      </c>
      <c r="B96" s="276"/>
      <c r="C96" s="261"/>
      <c r="D96" s="20">
        <f>D97</f>
        <v>0</v>
      </c>
      <c r="E96" s="262">
        <v>0</v>
      </c>
      <c r="F96" s="20">
        <f t="shared" si="5"/>
        <v>0</v>
      </c>
      <c r="G96" s="32"/>
    </row>
    <row r="97" spans="1:7" ht="18.75" customHeight="1">
      <c r="A97" s="273"/>
      <c r="B97" s="272" t="s">
        <v>103</v>
      </c>
      <c r="C97" s="312"/>
      <c r="D97" s="26">
        <f>D98</f>
        <v>0</v>
      </c>
      <c r="E97" s="30">
        <v>0</v>
      </c>
      <c r="F97" s="26">
        <f t="shared" si="5"/>
        <v>0</v>
      </c>
      <c r="G97" s="28"/>
    </row>
    <row r="98" spans="1:7" ht="18.75" customHeight="1">
      <c r="A98" s="273"/>
      <c r="B98" s="294"/>
      <c r="C98" s="312" t="s">
        <v>104</v>
      </c>
      <c r="D98" s="26">
        <v>0</v>
      </c>
      <c r="E98" s="30">
        <v>0</v>
      </c>
      <c r="F98" s="26">
        <v>0</v>
      </c>
      <c r="G98" s="28"/>
    </row>
    <row r="99" spans="1:7" ht="18.75" customHeight="1">
      <c r="A99" s="250" t="s">
        <v>105</v>
      </c>
      <c r="B99" s="343"/>
      <c r="C99" s="343"/>
      <c r="D99" s="20">
        <f>D100</f>
        <v>0</v>
      </c>
      <c r="E99" s="423">
        <f>E100+E102</f>
        <v>0</v>
      </c>
      <c r="F99" s="99">
        <f>F100+F102</f>
        <v>0</v>
      </c>
      <c r="G99" s="101"/>
    </row>
    <row r="100" spans="1:7" ht="18.75" customHeight="1">
      <c r="A100" s="306"/>
      <c r="B100" s="272" t="s">
        <v>105</v>
      </c>
      <c r="C100" s="312"/>
      <c r="D100" s="26">
        <f>D101</f>
        <v>0</v>
      </c>
      <c r="E100" s="30">
        <v>0</v>
      </c>
      <c r="F100" s="26">
        <f>D100-E100</f>
        <v>0</v>
      </c>
      <c r="G100" s="28"/>
    </row>
    <row r="101" spans="1:7" ht="18.75" customHeight="1">
      <c r="A101" s="273"/>
      <c r="B101" s="302"/>
      <c r="C101" s="294" t="s">
        <v>105</v>
      </c>
      <c r="D101" s="70">
        <v>0</v>
      </c>
      <c r="E101" s="71">
        <v>0</v>
      </c>
      <c r="F101" s="26">
        <f>E101-D101</f>
        <v>0</v>
      </c>
      <c r="G101" s="94"/>
    </row>
    <row r="102" spans="1:7" ht="18.75" customHeight="1">
      <c r="A102" s="273"/>
      <c r="B102" s="275" t="s">
        <v>106</v>
      </c>
      <c r="C102" s="302"/>
      <c r="D102" s="70">
        <f t="shared" ref="D102:E102" si="6">SUM(D103:D104)</f>
        <v>0</v>
      </c>
      <c r="E102" s="71">
        <f t="shared" si="6"/>
        <v>0</v>
      </c>
      <c r="F102" s="70">
        <f>E102-D102</f>
        <v>0</v>
      </c>
      <c r="G102" s="94"/>
    </row>
    <row r="103" spans="1:7" ht="18.75" customHeight="1">
      <c r="A103" s="273"/>
      <c r="B103" s="275"/>
      <c r="C103" s="312" t="s">
        <v>107</v>
      </c>
      <c r="D103" s="26">
        <v>0</v>
      </c>
      <c r="E103" s="30">
        <v>0</v>
      </c>
      <c r="F103" s="70">
        <f t="shared" ref="F103:F104" si="7">E103-D103</f>
        <v>0</v>
      </c>
      <c r="G103" s="28"/>
    </row>
    <row r="104" spans="1:7" ht="18.75" customHeight="1">
      <c r="A104" s="273"/>
      <c r="B104" s="275"/>
      <c r="C104" s="275" t="s">
        <v>108</v>
      </c>
      <c r="D104" s="103">
        <v>0</v>
      </c>
      <c r="E104" s="104">
        <v>0</v>
      </c>
      <c r="F104" s="70">
        <f t="shared" si="7"/>
        <v>0</v>
      </c>
      <c r="G104" s="105"/>
    </row>
    <row r="105" spans="1:7" ht="18.75" customHeight="1">
      <c r="A105" s="250" t="s">
        <v>109</v>
      </c>
      <c r="B105" s="276"/>
      <c r="C105" s="261"/>
      <c r="D105" s="20">
        <f>D106</f>
        <v>500</v>
      </c>
      <c r="E105" s="262">
        <f>E106</f>
        <v>500</v>
      </c>
      <c r="F105" s="20">
        <f>E105-D105</f>
        <v>0</v>
      </c>
      <c r="G105" s="32"/>
    </row>
    <row r="106" spans="1:7" ht="18.75" customHeight="1">
      <c r="A106" s="273"/>
      <c r="B106" s="272" t="s">
        <v>109</v>
      </c>
      <c r="C106" s="272"/>
      <c r="D106" s="26">
        <f>D107</f>
        <v>500</v>
      </c>
      <c r="E106" s="30">
        <f>E107</f>
        <v>500</v>
      </c>
      <c r="F106" s="26">
        <f>E106-D106</f>
        <v>0</v>
      </c>
      <c r="G106" s="38"/>
    </row>
    <row r="107" spans="1:7" ht="18.75" customHeight="1">
      <c r="A107" s="293"/>
      <c r="B107" s="294"/>
      <c r="C107" s="312" t="s">
        <v>110</v>
      </c>
      <c r="D107" s="26">
        <v>500</v>
      </c>
      <c r="E107" s="30">
        <v>500</v>
      </c>
      <c r="F107" s="26">
        <f>E107-D107</f>
        <v>0</v>
      </c>
      <c r="G107" s="28"/>
    </row>
    <row r="108" spans="1:7" ht="18.75" customHeight="1">
      <c r="A108" s="603" t="s">
        <v>111</v>
      </c>
      <c r="B108" s="343"/>
      <c r="C108" s="296"/>
      <c r="D108" s="107">
        <f>D109</f>
        <v>356</v>
      </c>
      <c r="E108" s="297">
        <f>E109</f>
        <v>2045</v>
      </c>
      <c r="F108" s="107">
        <f t="shared" ref="F108:F120" si="8">E108-D108</f>
        <v>1689</v>
      </c>
      <c r="G108" s="109"/>
    </row>
    <row r="109" spans="1:7" ht="18.75" customHeight="1">
      <c r="A109" s="273"/>
      <c r="B109" s="280" t="s">
        <v>111</v>
      </c>
      <c r="C109" s="272"/>
      <c r="D109" s="36">
        <f>SUM(D110:D111)</f>
        <v>356</v>
      </c>
      <c r="E109" s="39">
        <f>SUM(E110:E111)</f>
        <v>2045</v>
      </c>
      <c r="F109" s="26">
        <f t="shared" si="8"/>
        <v>1689</v>
      </c>
      <c r="G109" s="38"/>
    </row>
    <row r="110" spans="1:7" ht="18.75" customHeight="1">
      <c r="A110" s="273"/>
      <c r="B110" s="275"/>
      <c r="C110" s="272" t="s">
        <v>112</v>
      </c>
      <c r="D110" s="26">
        <v>356</v>
      </c>
      <c r="E110" s="30">
        <v>1895</v>
      </c>
      <c r="F110" s="26">
        <f>D110-E110</f>
        <v>-1539</v>
      </c>
      <c r="G110" s="38"/>
    </row>
    <row r="111" spans="1:7" ht="18.75" customHeight="1">
      <c r="A111" s="273"/>
      <c r="B111" s="275"/>
      <c r="C111" s="272" t="s">
        <v>113</v>
      </c>
      <c r="D111" s="26">
        <v>0</v>
      </c>
      <c r="E111" s="30">
        <v>150</v>
      </c>
      <c r="F111" s="26">
        <f t="shared" si="8"/>
        <v>150</v>
      </c>
      <c r="G111" s="38"/>
    </row>
    <row r="112" spans="1:7" ht="18.75" customHeight="1">
      <c r="A112" s="250" t="s">
        <v>114</v>
      </c>
      <c r="B112" s="276"/>
      <c r="C112" s="261"/>
      <c r="D112" s="20">
        <f>D113</f>
        <v>0</v>
      </c>
      <c r="E112" s="262">
        <f>E113</f>
        <v>0</v>
      </c>
      <c r="F112" s="20">
        <f t="shared" si="8"/>
        <v>0</v>
      </c>
      <c r="G112" s="32"/>
    </row>
    <row r="113" spans="1:7" ht="18.75" customHeight="1">
      <c r="A113" s="273"/>
      <c r="B113" s="272" t="s">
        <v>115</v>
      </c>
      <c r="C113" s="272"/>
      <c r="D113" s="36">
        <f>D114</f>
        <v>0</v>
      </c>
      <c r="E113" s="39">
        <f>E114</f>
        <v>0</v>
      </c>
      <c r="F113" s="26">
        <f t="shared" si="8"/>
        <v>0</v>
      </c>
      <c r="G113" s="38"/>
    </row>
    <row r="114" spans="1:7" ht="18.75" customHeight="1">
      <c r="A114" s="273"/>
      <c r="B114" s="275"/>
      <c r="C114" s="272" t="s">
        <v>115</v>
      </c>
      <c r="D114" s="36">
        <v>0</v>
      </c>
      <c r="E114" s="39">
        <v>0</v>
      </c>
      <c r="F114" s="26">
        <v>0</v>
      </c>
      <c r="G114" s="38"/>
    </row>
    <row r="115" spans="1:7" ht="18.75" customHeight="1">
      <c r="A115" s="250" t="s">
        <v>116</v>
      </c>
      <c r="B115" s="276"/>
      <c r="C115" s="261"/>
      <c r="D115" s="20">
        <f>D116</f>
        <v>0</v>
      </c>
      <c r="E115" s="262">
        <f>E116</f>
        <v>0</v>
      </c>
      <c r="F115" s="20">
        <f t="shared" ref="F115:F116" si="9">E115-D115</f>
        <v>0</v>
      </c>
      <c r="G115" s="32"/>
    </row>
    <row r="116" spans="1:7" ht="18.75" customHeight="1">
      <c r="A116" s="273"/>
      <c r="B116" s="272" t="s">
        <v>117</v>
      </c>
      <c r="C116" s="272"/>
      <c r="D116" s="36">
        <f>D117</f>
        <v>0</v>
      </c>
      <c r="E116" s="39">
        <f>E117</f>
        <v>0</v>
      </c>
      <c r="F116" s="26">
        <f t="shared" si="9"/>
        <v>0</v>
      </c>
      <c r="G116" s="38"/>
    </row>
    <row r="117" spans="1:7" ht="18.75" customHeight="1">
      <c r="A117" s="273"/>
      <c r="B117" s="275"/>
      <c r="C117" s="272" t="s">
        <v>118</v>
      </c>
      <c r="D117" s="36">
        <v>0</v>
      </c>
      <c r="E117" s="39">
        <v>0</v>
      </c>
      <c r="F117" s="26">
        <v>0</v>
      </c>
      <c r="G117" s="38"/>
    </row>
    <row r="118" spans="1:7" ht="18.75" customHeight="1">
      <c r="A118" s="250" t="s">
        <v>34</v>
      </c>
      <c r="B118" s="276"/>
      <c r="C118" s="261"/>
      <c r="D118" s="20">
        <f>D119</f>
        <v>0</v>
      </c>
      <c r="E118" s="262">
        <f>E119</f>
        <v>0</v>
      </c>
      <c r="F118" s="20">
        <f t="shared" si="8"/>
        <v>0</v>
      </c>
      <c r="G118" s="32"/>
    </row>
    <row r="119" spans="1:7" ht="18.75" customHeight="1">
      <c r="A119" s="273"/>
      <c r="B119" s="272" t="s">
        <v>119</v>
      </c>
      <c r="C119" s="272"/>
      <c r="D119" s="36">
        <f>D120</f>
        <v>0</v>
      </c>
      <c r="E119" s="39">
        <f>E120</f>
        <v>0</v>
      </c>
      <c r="F119" s="26">
        <f t="shared" si="8"/>
        <v>0</v>
      </c>
      <c r="G119" s="38"/>
    </row>
    <row r="120" spans="1:7" ht="18.75" customHeight="1" thickBot="1">
      <c r="A120" s="282"/>
      <c r="B120" s="283"/>
      <c r="C120" s="356" t="s">
        <v>119</v>
      </c>
      <c r="D120" s="61">
        <v>0</v>
      </c>
      <c r="E120" s="62">
        <v>0</v>
      </c>
      <c r="F120" s="61">
        <f t="shared" si="8"/>
        <v>0</v>
      </c>
      <c r="G120" s="52"/>
    </row>
  </sheetData>
  <sheetProtection algorithmName="SHA-512" hashValue="63i2gmD5Agn248PifZNM9WbGpbClu48dIV4r4EQtvnxDaXf/y8BnFEWWNkJ4Y3d+FwWLUfLqcoJjSLmcDaU7xw==" saltValue="y5ekuB1FZAcSw2XIMZ8vCw==" spinCount="100000" sheet="1" selectLockedCells="1"/>
  <protectedRanges>
    <protectedRange sqref="E102:F102 E99:F99 F103:F104 E96:E101 E76:F76 E77 E103:E106 E49 E112:E120 E9:E10 E87 E5:E7 E12:E16 E21:E22 E25:E33 E44:E45 E53:F53 E60 E64 E71:E72 E108:E109 E36:E37 E39:E40" name="범위1_1_1_1"/>
    <protectedRange sqref="D4:E4" name="범위1_1_1_1_1_1"/>
    <protectedRange sqref="E38" name="범위1_1_1_1_1_2"/>
    <protectedRange sqref="E50" name="범위1_1_1_1_1_3"/>
    <protectedRange sqref="E88" name="범위1_1_1_1_1_4"/>
    <protectedRange sqref="D98 D103:D104 D49 D114 D87 D14 D27 D36:D37 D30:D31 D101 D117 D120" name="범위1_1_1_1_5"/>
    <protectedRange sqref="D38 D50 D88" name="범위1_1_1_1_1_5"/>
    <protectedRange sqref="D5:D7 D9:D10 D12:D13 D15:D16 D21:D22 D25:D26 D28:D29 D32:D33 D39:D40 D44:D45 D53 D60 D64 D71:D72 D76:D77 D96:D97 D99:D100 D102 D105:D106 D108:D109 D112:D113 D115:D116 D118:D119" name="범위1_1_1_1_5_1"/>
  </protectedRanges>
  <mergeCells count="3">
    <mergeCell ref="A1:G1"/>
    <mergeCell ref="A5:C5"/>
    <mergeCell ref="A51:C5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>
    <oddFooter>&amp;C - &amp;P+152 -</oddFooter>
  </headerFooter>
  <rowBreaks count="3" manualBreakCount="3">
    <brk id="36" max="16383" man="1"/>
    <brk id="48" max="16383" man="1"/>
    <brk id="8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59682-D741-4040-8D01-58545AF89465}">
  <dimension ref="A1:G119"/>
  <sheetViews>
    <sheetView view="pageBreakPreview" zoomScaleNormal="100" zoomScaleSheetLayoutView="100" workbookViewId="0">
      <selection activeCell="E97" sqref="E97"/>
    </sheetView>
  </sheetViews>
  <sheetFormatPr defaultColWidth="9" defaultRowHeight="16.5"/>
  <cols>
    <col min="1" max="1" width="12" style="532" customWidth="1"/>
    <col min="2" max="2" width="14.875" style="532" customWidth="1"/>
    <col min="3" max="3" width="15.625" style="532" customWidth="1"/>
    <col min="4" max="5" width="12.5" style="532" bestFit="1" customWidth="1"/>
    <col min="6" max="6" width="11.125" style="532" customWidth="1"/>
    <col min="7" max="7" width="7.75" style="532" customWidth="1"/>
    <col min="8" max="16384" width="9" style="532"/>
  </cols>
  <sheetData>
    <row r="1" spans="1:7" s="1" customFormat="1" ht="19.5">
      <c r="A1" s="625" t="s">
        <v>470</v>
      </c>
      <c r="B1" s="625"/>
      <c r="C1" s="625"/>
      <c r="D1" s="625"/>
      <c r="E1" s="625"/>
      <c r="F1" s="625"/>
      <c r="G1" s="625"/>
    </row>
    <row r="2" spans="1:7" s="1" customFormat="1" ht="19.5">
      <c r="A2" s="527"/>
      <c r="B2" s="527"/>
      <c r="C2" s="527"/>
      <c r="D2" s="527"/>
      <c r="E2" s="527"/>
      <c r="F2" s="527"/>
      <c r="G2" s="527"/>
    </row>
    <row r="3" spans="1:7" s="1" customFormat="1" ht="18" customHeight="1" thickBot="1">
      <c r="A3" s="6" t="s">
        <v>1</v>
      </c>
      <c r="B3" s="6"/>
      <c r="C3" s="6"/>
      <c r="D3" s="2"/>
      <c r="E3" s="2"/>
      <c r="F3" s="4"/>
      <c r="G3" s="7" t="s">
        <v>2</v>
      </c>
    </row>
    <row r="4" spans="1:7" s="14" customFormat="1" ht="25.15" customHeight="1">
      <c r="A4" s="240" t="s">
        <v>3</v>
      </c>
      <c r="B4" s="241" t="s">
        <v>4</v>
      </c>
      <c r="C4" s="241" t="s">
        <v>5</v>
      </c>
      <c r="D4" s="10" t="s">
        <v>6</v>
      </c>
      <c r="E4" s="11" t="s">
        <v>7</v>
      </c>
      <c r="F4" s="12" t="s">
        <v>8</v>
      </c>
      <c r="G4" s="13" t="s">
        <v>9</v>
      </c>
    </row>
    <row r="5" spans="1:7" ht="25.15" customHeight="1">
      <c r="A5" s="644" t="s">
        <v>10</v>
      </c>
      <c r="B5" s="645"/>
      <c r="C5" s="646"/>
      <c r="D5" s="530">
        <f>D6+D9+D12+D15+D21+D25+D28+D34+D39+D44</f>
        <v>588102</v>
      </c>
      <c r="E5" s="530">
        <f>E6+E9+E12+E15+E21+E25+E28+E34+E39+E44</f>
        <v>506661</v>
      </c>
      <c r="F5" s="530">
        <f>E5-D5</f>
        <v>-81441</v>
      </c>
      <c r="G5" s="531">
        <f t="shared" ref="G5" si="0">G6+G9+G12+G15+G21+G25+G28+G34+G39+G44</f>
        <v>0</v>
      </c>
    </row>
    <row r="6" spans="1:7" ht="25.15" customHeight="1">
      <c r="A6" s="344" t="s">
        <v>11</v>
      </c>
      <c r="B6" s="261"/>
      <c r="C6" s="261"/>
      <c r="D6" s="533">
        <f>D7</f>
        <v>0</v>
      </c>
      <c r="E6" s="534">
        <f>E7</f>
        <v>0</v>
      </c>
      <c r="F6" s="535">
        <f>F7</f>
        <v>0</v>
      </c>
      <c r="G6" s="536"/>
    </row>
    <row r="7" spans="1:7" ht="25.15" customHeight="1">
      <c r="A7" s="273"/>
      <c r="B7" s="272" t="s">
        <v>12</v>
      </c>
      <c r="C7" s="312"/>
      <c r="D7" s="537">
        <v>0</v>
      </c>
      <c r="E7" s="538">
        <f>SUM(E8)</f>
        <v>0</v>
      </c>
      <c r="F7" s="539">
        <f t="shared" ref="F7:F43" si="1">E7-D7</f>
        <v>0</v>
      </c>
      <c r="G7" s="540"/>
    </row>
    <row r="8" spans="1:7" ht="25.15" customHeight="1">
      <c r="A8" s="273"/>
      <c r="B8" s="294"/>
      <c r="C8" s="312" t="s">
        <v>13</v>
      </c>
      <c r="D8" s="537">
        <v>0</v>
      </c>
      <c r="E8" s="541">
        <v>0</v>
      </c>
      <c r="F8" s="539">
        <f t="shared" si="1"/>
        <v>0</v>
      </c>
      <c r="G8" s="540"/>
    </row>
    <row r="9" spans="1:7" ht="25.15" customHeight="1">
      <c r="A9" s="250" t="s">
        <v>14</v>
      </c>
      <c r="B9" s="261"/>
      <c r="C9" s="261"/>
      <c r="D9" s="533">
        <f>SUM(D10)</f>
        <v>101600</v>
      </c>
      <c r="E9" s="534">
        <f>SUM(E10)</f>
        <v>100020</v>
      </c>
      <c r="F9" s="535">
        <f t="shared" si="1"/>
        <v>-1580</v>
      </c>
      <c r="G9" s="536"/>
    </row>
    <row r="10" spans="1:7" ht="25.15" customHeight="1">
      <c r="A10" s="273"/>
      <c r="B10" s="275" t="s">
        <v>14</v>
      </c>
      <c r="C10" s="312"/>
      <c r="D10" s="542">
        <f>D11</f>
        <v>101600</v>
      </c>
      <c r="E10" s="538">
        <f>E11</f>
        <v>100020</v>
      </c>
      <c r="F10" s="539">
        <f t="shared" si="1"/>
        <v>-1580</v>
      </c>
      <c r="G10" s="540"/>
    </row>
    <row r="11" spans="1:7" ht="25.15" customHeight="1">
      <c r="A11" s="273"/>
      <c r="B11" s="294"/>
      <c r="C11" s="312" t="s">
        <v>15</v>
      </c>
      <c r="D11" s="537">
        <v>101600</v>
      </c>
      <c r="E11" s="541">
        <v>100020</v>
      </c>
      <c r="F11" s="539">
        <f t="shared" si="1"/>
        <v>-1580</v>
      </c>
      <c r="G11" s="540"/>
    </row>
    <row r="12" spans="1:7" ht="25.15" customHeight="1">
      <c r="A12" s="250" t="s">
        <v>16</v>
      </c>
      <c r="B12" s="261"/>
      <c r="C12" s="261"/>
      <c r="D12" s="543">
        <f>D13</f>
        <v>0</v>
      </c>
      <c r="E12" s="534">
        <v>0</v>
      </c>
      <c r="F12" s="535">
        <f t="shared" si="1"/>
        <v>0</v>
      </c>
      <c r="G12" s="536"/>
    </row>
    <row r="13" spans="1:7" ht="25.15" customHeight="1">
      <c r="A13" s="273"/>
      <c r="B13" s="272" t="s">
        <v>16</v>
      </c>
      <c r="C13" s="312"/>
      <c r="D13" s="542">
        <f>D14</f>
        <v>0</v>
      </c>
      <c r="E13" s="538">
        <v>0</v>
      </c>
      <c r="F13" s="539">
        <f t="shared" si="1"/>
        <v>0</v>
      </c>
      <c r="G13" s="540"/>
    </row>
    <row r="14" spans="1:7" ht="25.15" customHeight="1">
      <c r="A14" s="273"/>
      <c r="B14" s="275"/>
      <c r="C14" s="312" t="s">
        <v>16</v>
      </c>
      <c r="D14" s="537">
        <v>0</v>
      </c>
      <c r="E14" s="541">
        <v>0</v>
      </c>
      <c r="F14" s="539">
        <f t="shared" si="1"/>
        <v>0</v>
      </c>
      <c r="G14" s="540"/>
    </row>
    <row r="15" spans="1:7" ht="25.15" customHeight="1">
      <c r="A15" s="250" t="s">
        <v>17</v>
      </c>
      <c r="B15" s="261"/>
      <c r="C15" s="261"/>
      <c r="D15" s="544">
        <f>D16</f>
        <v>366120</v>
      </c>
      <c r="E15" s="534">
        <f>E16</f>
        <v>322000</v>
      </c>
      <c r="F15" s="533">
        <f>E15-D15</f>
        <v>-44120</v>
      </c>
      <c r="G15" s="536"/>
    </row>
    <row r="16" spans="1:7" ht="25.15" customHeight="1">
      <c r="A16" s="306"/>
      <c r="B16" s="272" t="s">
        <v>17</v>
      </c>
      <c r="C16" s="409"/>
      <c r="D16" s="542">
        <f>D17+D18+D19+D20</f>
        <v>366120</v>
      </c>
      <c r="E16" s="538">
        <f>E17+E18+E19+E20</f>
        <v>322000</v>
      </c>
      <c r="F16" s="539">
        <f t="shared" si="1"/>
        <v>-44120</v>
      </c>
      <c r="G16" s="540"/>
    </row>
    <row r="17" spans="1:7" ht="25.15" customHeight="1">
      <c r="A17" s="306"/>
      <c r="B17" s="275"/>
      <c r="C17" s="409" t="s">
        <v>18</v>
      </c>
      <c r="D17" s="537">
        <v>0</v>
      </c>
      <c r="E17" s="541">
        <v>0</v>
      </c>
      <c r="F17" s="539">
        <f t="shared" si="1"/>
        <v>0</v>
      </c>
      <c r="G17" s="540"/>
    </row>
    <row r="18" spans="1:7" ht="25.15" customHeight="1">
      <c r="A18" s="306"/>
      <c r="B18" s="275"/>
      <c r="C18" s="409" t="s">
        <v>19</v>
      </c>
      <c r="D18" s="537">
        <v>0</v>
      </c>
      <c r="E18" s="541">
        <v>0</v>
      </c>
      <c r="F18" s="539">
        <f t="shared" si="1"/>
        <v>0</v>
      </c>
      <c r="G18" s="540"/>
    </row>
    <row r="19" spans="1:7" ht="25.15" customHeight="1">
      <c r="A19" s="306"/>
      <c r="B19" s="275"/>
      <c r="C19" s="409" t="s">
        <v>20</v>
      </c>
      <c r="D19" s="537">
        <v>366120</v>
      </c>
      <c r="E19" s="541">
        <v>322000</v>
      </c>
      <c r="F19" s="539">
        <f t="shared" si="1"/>
        <v>-44120</v>
      </c>
      <c r="G19" s="540"/>
    </row>
    <row r="20" spans="1:7" ht="25.15" customHeight="1">
      <c r="A20" s="306"/>
      <c r="B20" s="294"/>
      <c r="C20" s="409" t="s">
        <v>21</v>
      </c>
      <c r="D20" s="537">
        <v>0</v>
      </c>
      <c r="E20" s="541">
        <v>0</v>
      </c>
      <c r="F20" s="539">
        <f t="shared" si="1"/>
        <v>0</v>
      </c>
      <c r="G20" s="540"/>
    </row>
    <row r="21" spans="1:7" ht="25.15" customHeight="1">
      <c r="A21" s="250" t="s">
        <v>22</v>
      </c>
      <c r="B21" s="296"/>
      <c r="C21" s="410"/>
      <c r="D21" s="545">
        <f>D22</f>
        <v>1200</v>
      </c>
      <c r="E21" s="546">
        <f>E22</f>
        <v>2000</v>
      </c>
      <c r="F21" s="535">
        <f t="shared" si="1"/>
        <v>800</v>
      </c>
      <c r="G21" s="547"/>
    </row>
    <row r="22" spans="1:7" ht="25.15" customHeight="1">
      <c r="A22" s="306"/>
      <c r="B22" s="272" t="s">
        <v>22</v>
      </c>
      <c r="C22" s="409"/>
      <c r="D22" s="542">
        <f>D23+D24</f>
        <v>1200</v>
      </c>
      <c r="E22" s="538">
        <f>E23+E24</f>
        <v>2000</v>
      </c>
      <c r="F22" s="539">
        <f t="shared" si="1"/>
        <v>800</v>
      </c>
      <c r="G22" s="540"/>
    </row>
    <row r="23" spans="1:7" ht="25.15" customHeight="1">
      <c r="A23" s="306"/>
      <c r="B23" s="275"/>
      <c r="C23" s="409" t="s">
        <v>23</v>
      </c>
      <c r="D23" s="537">
        <v>0</v>
      </c>
      <c r="E23" s="541">
        <v>0</v>
      </c>
      <c r="F23" s="539">
        <f t="shared" si="1"/>
        <v>0</v>
      </c>
      <c r="G23" s="540"/>
    </row>
    <row r="24" spans="1:7" ht="25.15" customHeight="1">
      <c r="A24" s="306"/>
      <c r="B24" s="275"/>
      <c r="C24" s="409" t="s">
        <v>24</v>
      </c>
      <c r="D24" s="537">
        <v>1200</v>
      </c>
      <c r="E24" s="541">
        <v>2000</v>
      </c>
      <c r="F24" s="539">
        <f t="shared" si="1"/>
        <v>800</v>
      </c>
      <c r="G24" s="540"/>
    </row>
    <row r="25" spans="1:7" ht="25.15" customHeight="1">
      <c r="A25" s="250" t="s">
        <v>25</v>
      </c>
      <c r="B25" s="261"/>
      <c r="C25" s="410"/>
      <c r="D25" s="543">
        <f>D26</f>
        <v>0</v>
      </c>
      <c r="E25" s="546">
        <v>0</v>
      </c>
      <c r="F25" s="535">
        <f t="shared" si="1"/>
        <v>0</v>
      </c>
      <c r="G25" s="547"/>
    </row>
    <row r="26" spans="1:7" ht="25.15" customHeight="1">
      <c r="A26" s="306"/>
      <c r="B26" s="275" t="s">
        <v>25</v>
      </c>
      <c r="C26" s="409"/>
      <c r="D26" s="542">
        <f>D27</f>
        <v>0</v>
      </c>
      <c r="E26" s="538">
        <f>E27</f>
        <v>0</v>
      </c>
      <c r="F26" s="539">
        <f t="shared" si="1"/>
        <v>0</v>
      </c>
      <c r="G26" s="540"/>
    </row>
    <row r="27" spans="1:7" ht="25.15" customHeight="1">
      <c r="A27" s="306"/>
      <c r="B27" s="294"/>
      <c r="C27" s="409" t="s">
        <v>26</v>
      </c>
      <c r="D27" s="537">
        <v>0</v>
      </c>
      <c r="E27" s="541">
        <v>0</v>
      </c>
      <c r="F27" s="539">
        <f t="shared" si="1"/>
        <v>0</v>
      </c>
      <c r="G27" s="540"/>
    </row>
    <row r="28" spans="1:7" ht="25.15" customHeight="1">
      <c r="A28" s="411" t="s">
        <v>27</v>
      </c>
      <c r="B28" s="261"/>
      <c r="C28" s="410"/>
      <c r="D28" s="543">
        <f>D29</f>
        <v>0</v>
      </c>
      <c r="E28" s="546">
        <v>0</v>
      </c>
      <c r="F28" s="535">
        <f t="shared" si="1"/>
        <v>0</v>
      </c>
      <c r="G28" s="547"/>
    </row>
    <row r="29" spans="1:7" ht="25.15" customHeight="1">
      <c r="A29" s="306"/>
      <c r="B29" s="272" t="s">
        <v>27</v>
      </c>
      <c r="C29" s="409"/>
      <c r="D29" s="542">
        <f>D30+D31</f>
        <v>0</v>
      </c>
      <c r="E29" s="538">
        <f>E30+E31</f>
        <v>0</v>
      </c>
      <c r="F29" s="539">
        <f t="shared" si="1"/>
        <v>0</v>
      </c>
      <c r="G29" s="540"/>
    </row>
    <row r="30" spans="1:7" ht="25.15" customHeight="1">
      <c r="A30" s="306"/>
      <c r="B30" s="275"/>
      <c r="C30" s="409" t="s">
        <v>28</v>
      </c>
      <c r="D30" s="537">
        <v>0</v>
      </c>
      <c r="E30" s="541">
        <v>0</v>
      </c>
      <c r="F30" s="539">
        <f t="shared" si="1"/>
        <v>0</v>
      </c>
      <c r="G30" s="540"/>
    </row>
    <row r="31" spans="1:7" ht="25.15" customHeight="1" thickBot="1">
      <c r="A31" s="390"/>
      <c r="B31" s="283"/>
      <c r="C31" s="284" t="s">
        <v>29</v>
      </c>
      <c r="D31" s="548">
        <v>0</v>
      </c>
      <c r="E31" s="549">
        <v>0</v>
      </c>
      <c r="F31" s="550">
        <f t="shared" si="1"/>
        <v>0</v>
      </c>
      <c r="G31" s="551"/>
    </row>
    <row r="32" spans="1:7" s="1" customFormat="1" ht="18" customHeight="1" thickBot="1">
      <c r="A32" s="286" t="s">
        <v>1</v>
      </c>
      <c r="B32" s="286"/>
      <c r="C32" s="286"/>
      <c r="D32" s="552"/>
      <c r="E32" s="2"/>
      <c r="F32" s="54"/>
      <c r="G32" s="7" t="s">
        <v>2</v>
      </c>
    </row>
    <row r="33" spans="1:7" s="14" customFormat="1" ht="25.15" customHeight="1">
      <c r="A33" s="240" t="s">
        <v>3</v>
      </c>
      <c r="B33" s="241" t="s">
        <v>4</v>
      </c>
      <c r="C33" s="241" t="s">
        <v>5</v>
      </c>
      <c r="D33" s="553" t="s">
        <v>6</v>
      </c>
      <c r="E33" s="11" t="s">
        <v>7</v>
      </c>
      <c r="F33" s="56" t="s">
        <v>8</v>
      </c>
      <c r="G33" s="243" t="s">
        <v>9</v>
      </c>
    </row>
    <row r="34" spans="1:7" ht="25.15" customHeight="1">
      <c r="A34" s="250" t="s">
        <v>30</v>
      </c>
      <c r="B34" s="261"/>
      <c r="C34" s="261"/>
      <c r="D34" s="533">
        <f>D35</f>
        <v>80640</v>
      </c>
      <c r="E34" s="534">
        <f>E35</f>
        <v>70640</v>
      </c>
      <c r="F34" s="535">
        <f t="shared" si="1"/>
        <v>-10000</v>
      </c>
      <c r="G34" s="536"/>
    </row>
    <row r="35" spans="1:7" ht="25.15" customHeight="1">
      <c r="A35" s="306"/>
      <c r="B35" s="272" t="s">
        <v>30</v>
      </c>
      <c r="C35" s="409"/>
      <c r="D35" s="542">
        <f t="shared" ref="D35:F35" si="2">D36+D37+D38</f>
        <v>80640</v>
      </c>
      <c r="E35" s="538">
        <f t="shared" si="2"/>
        <v>70640</v>
      </c>
      <c r="F35" s="542">
        <f t="shared" si="2"/>
        <v>-10000</v>
      </c>
      <c r="G35" s="540"/>
    </row>
    <row r="36" spans="1:7" ht="25.15" customHeight="1">
      <c r="A36" s="306"/>
      <c r="B36" s="275"/>
      <c r="C36" s="274" t="s">
        <v>31</v>
      </c>
      <c r="D36" s="537">
        <v>40000</v>
      </c>
      <c r="E36" s="541">
        <v>30000</v>
      </c>
      <c r="F36" s="539">
        <f t="shared" si="1"/>
        <v>-10000</v>
      </c>
      <c r="G36" s="540"/>
    </row>
    <row r="37" spans="1:7" ht="25.15" customHeight="1">
      <c r="A37" s="306"/>
      <c r="B37" s="275"/>
      <c r="C37" s="274" t="s">
        <v>32</v>
      </c>
      <c r="D37" s="537">
        <v>40640</v>
      </c>
      <c r="E37" s="541">
        <v>40640</v>
      </c>
      <c r="F37" s="539">
        <f t="shared" si="1"/>
        <v>0</v>
      </c>
      <c r="G37" s="540"/>
    </row>
    <row r="38" spans="1:7" ht="25.15" customHeight="1">
      <c r="A38" s="306"/>
      <c r="B38" s="275"/>
      <c r="C38" s="554" t="s">
        <v>33</v>
      </c>
      <c r="D38" s="555">
        <v>0</v>
      </c>
      <c r="E38" s="556">
        <v>0</v>
      </c>
      <c r="F38" s="557">
        <f t="shared" si="1"/>
        <v>0</v>
      </c>
      <c r="G38" s="558"/>
    </row>
    <row r="39" spans="1:7" ht="25.15" customHeight="1">
      <c r="A39" s="250" t="s">
        <v>34</v>
      </c>
      <c r="B39" s="261"/>
      <c r="C39" s="261"/>
      <c r="D39" s="533">
        <f>SUM(D40)</f>
        <v>21262</v>
      </c>
      <c r="E39" s="534">
        <f>SUM(E40)</f>
        <v>0</v>
      </c>
      <c r="F39" s="535">
        <f t="shared" si="1"/>
        <v>-21262</v>
      </c>
      <c r="G39" s="536"/>
    </row>
    <row r="40" spans="1:7" ht="25.15" customHeight="1">
      <c r="A40" s="306"/>
      <c r="B40" s="272" t="s">
        <v>34</v>
      </c>
      <c r="C40" s="409"/>
      <c r="D40" s="542">
        <f>D41+D42+D43</f>
        <v>21262</v>
      </c>
      <c r="E40" s="538">
        <f>E41+E42+E43</f>
        <v>0</v>
      </c>
      <c r="F40" s="539">
        <f t="shared" si="1"/>
        <v>-21262</v>
      </c>
      <c r="G40" s="540"/>
    </row>
    <row r="41" spans="1:7" ht="25.15" customHeight="1">
      <c r="A41" s="306"/>
      <c r="B41" s="275"/>
      <c r="C41" s="409" t="s">
        <v>35</v>
      </c>
      <c r="D41" s="537">
        <v>21162</v>
      </c>
      <c r="E41" s="541">
        <v>0</v>
      </c>
      <c r="F41" s="539">
        <f t="shared" si="1"/>
        <v>-21162</v>
      </c>
      <c r="G41" s="540"/>
    </row>
    <row r="42" spans="1:7" ht="25.15" customHeight="1">
      <c r="A42" s="273"/>
      <c r="B42" s="275"/>
      <c r="C42" s="373" t="s">
        <v>36</v>
      </c>
      <c r="D42" s="537">
        <v>100</v>
      </c>
      <c r="E42" s="541">
        <v>0</v>
      </c>
      <c r="F42" s="539">
        <f t="shared" si="1"/>
        <v>-100</v>
      </c>
      <c r="G42" s="540"/>
    </row>
    <row r="43" spans="1:7" ht="25.15" customHeight="1">
      <c r="A43" s="293"/>
      <c r="B43" s="294"/>
      <c r="C43" s="274" t="s">
        <v>37</v>
      </c>
      <c r="D43" s="537">
        <v>0</v>
      </c>
      <c r="E43" s="541">
        <v>0</v>
      </c>
      <c r="F43" s="539">
        <f t="shared" si="1"/>
        <v>0</v>
      </c>
      <c r="G43" s="540"/>
    </row>
    <row r="44" spans="1:7" ht="25.15" customHeight="1">
      <c r="A44" s="250" t="s">
        <v>38</v>
      </c>
      <c r="B44" s="261"/>
      <c r="C44" s="261"/>
      <c r="D44" s="533">
        <f>D45</f>
        <v>17280</v>
      </c>
      <c r="E44" s="534">
        <f>E45</f>
        <v>12001</v>
      </c>
      <c r="F44" s="535">
        <f>F45</f>
        <v>-5279</v>
      </c>
      <c r="G44" s="536"/>
    </row>
    <row r="45" spans="1:7" ht="25.15" customHeight="1">
      <c r="A45" s="306"/>
      <c r="B45" s="272" t="s">
        <v>38</v>
      </c>
      <c r="C45" s="409"/>
      <c r="D45" s="542">
        <f t="shared" ref="D45:F45" si="3">D46+D47+D48</f>
        <v>17280</v>
      </c>
      <c r="E45" s="538">
        <f t="shared" si="3"/>
        <v>12001</v>
      </c>
      <c r="F45" s="542">
        <f t="shared" si="3"/>
        <v>-5279</v>
      </c>
      <c r="G45" s="540"/>
    </row>
    <row r="46" spans="1:7" ht="25.15" customHeight="1">
      <c r="A46" s="306"/>
      <c r="B46" s="275"/>
      <c r="C46" s="409" t="s">
        <v>39</v>
      </c>
      <c r="D46" s="537">
        <v>0</v>
      </c>
      <c r="E46" s="541">
        <v>0</v>
      </c>
      <c r="F46" s="542">
        <f>E46-D46</f>
        <v>0</v>
      </c>
      <c r="G46" s="540"/>
    </row>
    <row r="47" spans="1:7" ht="25.15" customHeight="1">
      <c r="A47" s="306"/>
      <c r="B47" s="275"/>
      <c r="C47" s="318" t="s">
        <v>40</v>
      </c>
      <c r="D47" s="537">
        <v>1280</v>
      </c>
      <c r="E47" s="541">
        <v>1001</v>
      </c>
      <c r="F47" s="542">
        <f t="shared" ref="F47:F48" si="4">E47-D47</f>
        <v>-279</v>
      </c>
      <c r="G47" s="540"/>
    </row>
    <row r="48" spans="1:7" ht="25.15" customHeight="1" thickBot="1">
      <c r="A48" s="390"/>
      <c r="B48" s="283"/>
      <c r="C48" s="284" t="s">
        <v>41</v>
      </c>
      <c r="D48" s="548">
        <v>16000</v>
      </c>
      <c r="E48" s="549">
        <v>11000</v>
      </c>
      <c r="F48" s="559">
        <f t="shared" si="4"/>
        <v>-5000</v>
      </c>
      <c r="G48" s="551"/>
    </row>
    <row r="49" spans="1:7" ht="25.15" customHeight="1">
      <c r="A49" s="328"/>
      <c r="B49" s="328"/>
      <c r="C49" s="417"/>
      <c r="D49" s="560"/>
      <c r="E49" s="561"/>
      <c r="F49" s="562"/>
      <c r="G49" s="561"/>
    </row>
    <row r="50" spans="1:7" ht="25.15" customHeight="1">
      <c r="A50" s="328"/>
      <c r="B50" s="328"/>
      <c r="C50" s="417"/>
      <c r="D50" s="560"/>
      <c r="E50" s="561"/>
      <c r="F50" s="562"/>
      <c r="G50" s="561"/>
    </row>
    <row r="51" spans="1:7" ht="25.15" customHeight="1">
      <c r="A51" s="328"/>
      <c r="B51" s="328"/>
      <c r="C51" s="417"/>
      <c r="D51" s="560"/>
      <c r="E51" s="561"/>
      <c r="F51" s="562"/>
      <c r="G51" s="561"/>
    </row>
    <row r="52" spans="1:7" ht="25.15" customHeight="1">
      <c r="A52" s="328"/>
      <c r="B52" s="328"/>
      <c r="C52" s="417"/>
      <c r="D52" s="560"/>
      <c r="E52" s="561"/>
      <c r="F52" s="562"/>
      <c r="G52" s="561"/>
    </row>
    <row r="53" spans="1:7" ht="25.15" customHeight="1">
      <c r="A53" s="328"/>
      <c r="B53" s="328"/>
      <c r="C53" s="417"/>
      <c r="D53" s="560"/>
      <c r="E53" s="561"/>
      <c r="F53" s="562"/>
      <c r="G53" s="561"/>
    </row>
    <row r="54" spans="1:7" ht="25.15" customHeight="1">
      <c r="A54" s="328"/>
      <c r="B54" s="328"/>
      <c r="C54" s="417"/>
      <c r="D54" s="560"/>
      <c r="E54" s="561"/>
      <c r="F54" s="562"/>
      <c r="G54" s="561"/>
    </row>
    <row r="55" spans="1:7" ht="25.15" customHeight="1">
      <c r="A55" s="328"/>
      <c r="B55" s="328"/>
      <c r="C55" s="417"/>
      <c r="D55" s="560"/>
      <c r="E55" s="561"/>
      <c r="F55" s="562"/>
      <c r="G55" s="561"/>
    </row>
    <row r="56" spans="1:7" ht="25.15" customHeight="1">
      <c r="A56" s="328"/>
      <c r="B56" s="328"/>
      <c r="C56" s="417"/>
      <c r="D56" s="560"/>
      <c r="E56" s="561"/>
      <c r="F56" s="562"/>
      <c r="G56" s="561"/>
    </row>
    <row r="57" spans="1:7" ht="25.15" customHeight="1">
      <c r="A57" s="328"/>
      <c r="B57" s="328"/>
      <c r="C57" s="417"/>
      <c r="D57" s="560"/>
      <c r="E57" s="561"/>
      <c r="F57" s="562"/>
      <c r="G57" s="561"/>
    </row>
    <row r="58" spans="1:7" ht="25.15" customHeight="1">
      <c r="A58" s="328"/>
      <c r="B58" s="328"/>
      <c r="C58" s="417"/>
      <c r="D58" s="560"/>
      <c r="E58" s="561"/>
      <c r="F58" s="562"/>
      <c r="G58" s="561"/>
    </row>
    <row r="59" spans="1:7" ht="25.15" customHeight="1">
      <c r="A59" s="328"/>
      <c r="B59" s="328"/>
      <c r="C59" s="417"/>
      <c r="D59" s="560"/>
      <c r="E59" s="561"/>
      <c r="F59" s="562"/>
      <c r="G59" s="561"/>
    </row>
    <row r="60" spans="1:7" ht="25.15" customHeight="1">
      <c r="A60" s="328"/>
      <c r="B60" s="328"/>
      <c r="C60" s="417"/>
      <c r="D60" s="560"/>
      <c r="E60" s="561"/>
      <c r="F60" s="562"/>
      <c r="G60" s="561"/>
    </row>
    <row r="61" spans="1:7" ht="25.15" customHeight="1">
      <c r="A61" s="328"/>
      <c r="B61" s="328"/>
      <c r="C61" s="417"/>
      <c r="D61"/>
      <c r="F61"/>
    </row>
    <row r="62" spans="1:7" ht="25.15" customHeight="1">
      <c r="A62" s="328"/>
      <c r="B62" s="328"/>
      <c r="C62" s="417"/>
      <c r="D62"/>
      <c r="F62"/>
    </row>
    <row r="63" spans="1:7" ht="25.15" customHeight="1">
      <c r="A63" s="328"/>
      <c r="B63" s="328"/>
      <c r="C63" s="417"/>
      <c r="D63"/>
      <c r="F63"/>
    </row>
    <row r="64" spans="1:7" ht="25.15" customHeight="1">
      <c r="A64" s="328"/>
      <c r="B64" s="328"/>
      <c r="C64" s="417"/>
      <c r="D64"/>
      <c r="F64"/>
    </row>
    <row r="65" spans="1:7" ht="25.15" customHeight="1">
      <c r="A65" s="328"/>
      <c r="B65" s="328"/>
      <c r="C65" s="417"/>
      <c r="D65"/>
      <c r="F65"/>
    </row>
    <row r="66" spans="1:7" ht="25.15" customHeight="1" thickBot="1">
      <c r="A66" s="286" t="s">
        <v>42</v>
      </c>
      <c r="B66" s="286"/>
      <c r="C66" s="286"/>
      <c r="D66"/>
      <c r="F66"/>
      <c r="G66" s="7" t="s">
        <v>2</v>
      </c>
    </row>
    <row r="67" spans="1:7" ht="25.15" customHeight="1">
      <c r="A67" s="240" t="s">
        <v>3</v>
      </c>
      <c r="B67" s="241" t="s">
        <v>4</v>
      </c>
      <c r="C67" s="563" t="s">
        <v>5</v>
      </c>
      <c r="D67" s="55" t="s">
        <v>6</v>
      </c>
      <c r="E67" s="11" t="s">
        <v>7</v>
      </c>
      <c r="F67" s="56" t="s">
        <v>8</v>
      </c>
      <c r="G67" s="243" t="s">
        <v>9</v>
      </c>
    </row>
    <row r="68" spans="1:7" ht="25.15" customHeight="1">
      <c r="A68" s="647" t="s">
        <v>43</v>
      </c>
      <c r="B68" s="648"/>
      <c r="C68" s="648"/>
      <c r="D68" s="564">
        <f>D69+D88+D95+D113+D116</f>
        <v>588102</v>
      </c>
      <c r="E68" s="565">
        <f>E69+E88+E95+E113+E116</f>
        <v>506661</v>
      </c>
      <c r="F68" s="564">
        <f>E68-D68</f>
        <v>-81441</v>
      </c>
      <c r="G68" s="566"/>
    </row>
    <row r="69" spans="1:7" ht="26.45" customHeight="1">
      <c r="A69" s="567" t="s">
        <v>44</v>
      </c>
      <c r="B69" s="568"/>
      <c r="C69" s="569"/>
      <c r="D69" s="543">
        <f>D70+D77+D81</f>
        <v>385984</v>
      </c>
      <c r="E69" s="570">
        <f>E70+E77+E81</f>
        <v>344791</v>
      </c>
      <c r="F69" s="571">
        <f t="shared" ref="F69:F119" si="5">E69-D69</f>
        <v>-41193</v>
      </c>
      <c r="G69" s="572"/>
    </row>
    <row r="70" spans="1:7" ht="26.45" customHeight="1">
      <c r="A70" s="573"/>
      <c r="B70" s="574" t="s">
        <v>45</v>
      </c>
      <c r="C70" s="575"/>
      <c r="D70" s="542">
        <f>D71+D72+D73+D74+D75+D76</f>
        <v>345168</v>
      </c>
      <c r="E70" s="538">
        <f>E71+E72+E73+E74+E75+E76</f>
        <v>305970</v>
      </c>
      <c r="F70" s="542">
        <f t="shared" si="5"/>
        <v>-39198</v>
      </c>
      <c r="G70" s="566"/>
    </row>
    <row r="71" spans="1:7" ht="26.45" customHeight="1">
      <c r="A71" s="573"/>
      <c r="B71" s="576"/>
      <c r="C71" s="575" t="s">
        <v>46</v>
      </c>
      <c r="D71" s="537">
        <v>196124</v>
      </c>
      <c r="E71" s="541">
        <v>180000</v>
      </c>
      <c r="F71" s="542">
        <f t="shared" si="5"/>
        <v>-16124</v>
      </c>
      <c r="G71" s="566"/>
    </row>
    <row r="72" spans="1:7" ht="26.45" customHeight="1">
      <c r="A72" s="573"/>
      <c r="B72" s="576"/>
      <c r="C72" s="577" t="s">
        <v>47</v>
      </c>
      <c r="D72" s="537">
        <v>65000</v>
      </c>
      <c r="E72" s="541">
        <v>53000</v>
      </c>
      <c r="F72" s="542">
        <f t="shared" si="5"/>
        <v>-12000</v>
      </c>
      <c r="G72" s="566"/>
    </row>
    <row r="73" spans="1:7" ht="26.45" customHeight="1">
      <c r="A73" s="573"/>
      <c r="B73" s="576"/>
      <c r="C73" s="578" t="s">
        <v>48</v>
      </c>
      <c r="D73" s="537">
        <v>0</v>
      </c>
      <c r="E73" s="541">
        <v>0</v>
      </c>
      <c r="F73" s="542">
        <f t="shared" si="5"/>
        <v>0</v>
      </c>
      <c r="G73" s="566"/>
    </row>
    <row r="74" spans="1:7" ht="26.45" customHeight="1">
      <c r="A74" s="573"/>
      <c r="B74" s="576"/>
      <c r="C74" s="577" t="s">
        <v>49</v>
      </c>
      <c r="D74" s="537">
        <v>27240</v>
      </c>
      <c r="E74" s="541">
        <v>24840</v>
      </c>
      <c r="F74" s="542">
        <f t="shared" si="5"/>
        <v>-2400</v>
      </c>
      <c r="G74" s="566"/>
    </row>
    <row r="75" spans="1:7" ht="26.45" customHeight="1">
      <c r="A75" s="573"/>
      <c r="B75" s="576"/>
      <c r="C75" s="579" t="s">
        <v>50</v>
      </c>
      <c r="D75" s="537">
        <v>34124</v>
      </c>
      <c r="E75" s="541">
        <v>26730</v>
      </c>
      <c r="F75" s="542">
        <f t="shared" si="5"/>
        <v>-7394</v>
      </c>
      <c r="G75" s="566"/>
    </row>
    <row r="76" spans="1:7" ht="26.45" customHeight="1">
      <c r="A76" s="573"/>
      <c r="B76" s="576"/>
      <c r="C76" s="577" t="s">
        <v>51</v>
      </c>
      <c r="D76" s="537">
        <v>22680</v>
      </c>
      <c r="E76" s="541">
        <v>21400</v>
      </c>
      <c r="F76" s="542">
        <f t="shared" si="5"/>
        <v>-1280</v>
      </c>
      <c r="G76" s="566"/>
    </row>
    <row r="77" spans="1:7" ht="26.45" customHeight="1">
      <c r="A77" s="573"/>
      <c r="B77" s="574" t="s">
        <v>52</v>
      </c>
      <c r="C77" s="575"/>
      <c r="D77" s="542">
        <f>D78+D79+D80</f>
        <v>960</v>
      </c>
      <c r="E77" s="538">
        <f>E78+E79+E80</f>
        <v>960</v>
      </c>
      <c r="F77" s="542">
        <f t="shared" si="5"/>
        <v>0</v>
      </c>
      <c r="G77" s="566"/>
    </row>
    <row r="78" spans="1:7" ht="26.45" customHeight="1">
      <c r="A78" s="573"/>
      <c r="B78" s="576"/>
      <c r="C78" s="575" t="s">
        <v>53</v>
      </c>
      <c r="D78" s="537">
        <v>360</v>
      </c>
      <c r="E78" s="541">
        <v>360</v>
      </c>
      <c r="F78" s="542">
        <f t="shared" si="5"/>
        <v>0</v>
      </c>
      <c r="G78" s="566"/>
    </row>
    <row r="79" spans="1:7" ht="26.45" customHeight="1">
      <c r="A79" s="573"/>
      <c r="B79" s="576"/>
      <c r="C79" s="575" t="s">
        <v>54</v>
      </c>
      <c r="D79" s="537">
        <v>0</v>
      </c>
      <c r="E79" s="541">
        <v>0</v>
      </c>
      <c r="F79" s="542">
        <f t="shared" si="5"/>
        <v>0</v>
      </c>
      <c r="G79" s="566"/>
    </row>
    <row r="80" spans="1:7" ht="26.45" customHeight="1">
      <c r="A80" s="573"/>
      <c r="B80" s="576"/>
      <c r="C80" s="575" t="s">
        <v>55</v>
      </c>
      <c r="D80" s="537">
        <v>600</v>
      </c>
      <c r="E80" s="541">
        <v>600</v>
      </c>
      <c r="F80" s="542">
        <f t="shared" si="5"/>
        <v>0</v>
      </c>
      <c r="G80" s="566"/>
    </row>
    <row r="81" spans="1:7" ht="26.45" customHeight="1">
      <c r="A81" s="573"/>
      <c r="B81" s="574" t="s">
        <v>56</v>
      </c>
      <c r="C81" s="575"/>
      <c r="D81" s="542">
        <f>D82+D83+D84+D85+D86+D87</f>
        <v>39856</v>
      </c>
      <c r="E81" s="538">
        <f>E82+E83+E84+E85+E86+E87</f>
        <v>37861</v>
      </c>
      <c r="F81" s="542">
        <f t="shared" si="5"/>
        <v>-1995</v>
      </c>
      <c r="G81" s="566"/>
    </row>
    <row r="82" spans="1:7" ht="26.45" customHeight="1">
      <c r="A82" s="580"/>
      <c r="B82" s="576"/>
      <c r="C82" s="581" t="s">
        <v>57</v>
      </c>
      <c r="D82" s="537">
        <v>0</v>
      </c>
      <c r="E82" s="541">
        <v>0</v>
      </c>
      <c r="F82" s="542">
        <f t="shared" si="5"/>
        <v>0</v>
      </c>
      <c r="G82" s="566"/>
    </row>
    <row r="83" spans="1:7" ht="26.45" customHeight="1">
      <c r="A83" s="580"/>
      <c r="B83" s="576"/>
      <c r="C83" s="582" t="s">
        <v>121</v>
      </c>
      <c r="D83" s="537">
        <v>15066</v>
      </c>
      <c r="E83" s="541">
        <v>15131</v>
      </c>
      <c r="F83" s="542">
        <f t="shared" si="5"/>
        <v>65</v>
      </c>
      <c r="G83" s="566"/>
    </row>
    <row r="84" spans="1:7" ht="26.45" customHeight="1">
      <c r="A84" s="573"/>
      <c r="B84" s="576"/>
      <c r="C84" s="578" t="s">
        <v>59</v>
      </c>
      <c r="D84" s="537">
        <v>11400</v>
      </c>
      <c r="E84" s="541">
        <v>7440</v>
      </c>
      <c r="F84" s="542">
        <f t="shared" si="5"/>
        <v>-3960</v>
      </c>
      <c r="G84" s="566"/>
    </row>
    <row r="85" spans="1:7" ht="26.45" customHeight="1">
      <c r="A85" s="573"/>
      <c r="B85" s="576"/>
      <c r="C85" s="578" t="s">
        <v>60</v>
      </c>
      <c r="D85" s="537">
        <v>3860</v>
      </c>
      <c r="E85" s="541">
        <v>4930</v>
      </c>
      <c r="F85" s="542">
        <f t="shared" si="5"/>
        <v>1070</v>
      </c>
      <c r="G85" s="566"/>
    </row>
    <row r="86" spans="1:7" ht="26.45" customHeight="1">
      <c r="A86" s="573"/>
      <c r="B86" s="576"/>
      <c r="C86" s="578" t="s">
        <v>61</v>
      </c>
      <c r="D86" s="537">
        <v>8380</v>
      </c>
      <c r="E86" s="541">
        <v>8760</v>
      </c>
      <c r="F86" s="542">
        <f t="shared" si="5"/>
        <v>380</v>
      </c>
      <c r="G86" s="566"/>
    </row>
    <row r="87" spans="1:7" ht="26.45" customHeight="1">
      <c r="A87" s="583"/>
      <c r="B87" s="584"/>
      <c r="C87" s="578" t="s">
        <v>62</v>
      </c>
      <c r="D87" s="537">
        <v>1150</v>
      </c>
      <c r="E87" s="541">
        <v>1600</v>
      </c>
      <c r="F87" s="542">
        <f t="shared" si="5"/>
        <v>450</v>
      </c>
      <c r="G87" s="566"/>
    </row>
    <row r="88" spans="1:7" ht="26.45" customHeight="1">
      <c r="A88" s="567" t="s">
        <v>63</v>
      </c>
      <c r="B88" s="585"/>
      <c r="C88" s="569"/>
      <c r="D88" s="543">
        <f>D89</f>
        <v>52234</v>
      </c>
      <c r="E88" s="570">
        <f>E89</f>
        <v>43702</v>
      </c>
      <c r="F88" s="571">
        <f t="shared" si="5"/>
        <v>-8532</v>
      </c>
      <c r="G88" s="572"/>
    </row>
    <row r="89" spans="1:7" ht="26.45" customHeight="1">
      <c r="A89" s="573"/>
      <c r="B89" s="574" t="s">
        <v>64</v>
      </c>
      <c r="C89" s="578"/>
      <c r="D89" s="542">
        <f>D90+D91+D92</f>
        <v>52234</v>
      </c>
      <c r="E89" s="538">
        <f>E90+E91+E92</f>
        <v>43702</v>
      </c>
      <c r="F89" s="542">
        <f t="shared" si="5"/>
        <v>-8532</v>
      </c>
      <c r="G89" s="566"/>
    </row>
    <row r="90" spans="1:7" ht="26.45" customHeight="1">
      <c r="A90" s="573"/>
      <c r="B90" s="576"/>
      <c r="C90" s="578" t="s">
        <v>64</v>
      </c>
      <c r="D90" s="537">
        <v>26934</v>
      </c>
      <c r="E90" s="541">
        <v>18308</v>
      </c>
      <c r="F90" s="542">
        <f t="shared" si="5"/>
        <v>-8626</v>
      </c>
      <c r="G90" s="566"/>
    </row>
    <row r="91" spans="1:7" ht="26.45" customHeight="1">
      <c r="A91" s="586"/>
      <c r="B91" s="587"/>
      <c r="C91" s="575" t="s">
        <v>65</v>
      </c>
      <c r="D91" s="537">
        <v>16300</v>
      </c>
      <c r="E91" s="541">
        <v>19394</v>
      </c>
      <c r="F91" s="542">
        <f t="shared" si="5"/>
        <v>3094</v>
      </c>
      <c r="G91" s="566"/>
    </row>
    <row r="92" spans="1:7" ht="26.45" customHeight="1" thickBot="1">
      <c r="A92" s="588"/>
      <c r="B92" s="589"/>
      <c r="C92" s="590" t="s">
        <v>66</v>
      </c>
      <c r="D92" s="548">
        <v>9000</v>
      </c>
      <c r="E92" s="549">
        <v>6000</v>
      </c>
      <c r="F92" s="559">
        <f t="shared" si="5"/>
        <v>-3000</v>
      </c>
      <c r="G92" s="591"/>
    </row>
    <row r="93" spans="1:7" ht="25.15" customHeight="1" thickBot="1">
      <c r="A93" s="286" t="s">
        <v>42</v>
      </c>
      <c r="B93" s="286"/>
      <c r="C93" s="286"/>
      <c r="D93" s="592"/>
      <c r="F93"/>
      <c r="G93" s="7" t="s">
        <v>2</v>
      </c>
    </row>
    <row r="94" spans="1:7" ht="25.15" customHeight="1">
      <c r="A94" s="240" t="s">
        <v>3</v>
      </c>
      <c r="B94" s="241" t="s">
        <v>4</v>
      </c>
      <c r="C94" s="563" t="s">
        <v>5</v>
      </c>
      <c r="D94" s="553" t="s">
        <v>6</v>
      </c>
      <c r="E94" s="11" t="s">
        <v>7</v>
      </c>
      <c r="F94" s="56" t="s">
        <v>8</v>
      </c>
      <c r="G94" s="243" t="s">
        <v>9</v>
      </c>
    </row>
    <row r="95" spans="1:7" ht="25.15" customHeight="1">
      <c r="A95" s="567" t="s">
        <v>67</v>
      </c>
      <c r="B95" s="585"/>
      <c r="C95" s="569"/>
      <c r="D95" s="543">
        <f>D96+D106</f>
        <v>135059</v>
      </c>
      <c r="E95" s="570">
        <f>E96+E106</f>
        <v>117668</v>
      </c>
      <c r="F95" s="571">
        <f t="shared" si="5"/>
        <v>-17391</v>
      </c>
      <c r="G95" s="572"/>
    </row>
    <row r="96" spans="1:7" ht="25.15" customHeight="1">
      <c r="A96" s="573"/>
      <c r="B96" s="574" t="s">
        <v>56</v>
      </c>
      <c r="C96" s="575"/>
      <c r="D96" s="542">
        <f>D97+D98+D99+D100+D101+D102+D103+D104+D105</f>
        <v>12840</v>
      </c>
      <c r="E96" s="538">
        <f>E97+E98+E99+E100+E101+E102+E103+E104+E105</f>
        <v>11592</v>
      </c>
      <c r="F96" s="542">
        <f>E96-D96</f>
        <v>-1248</v>
      </c>
      <c r="G96" s="566"/>
    </row>
    <row r="97" spans="1:7" ht="25.15" customHeight="1">
      <c r="A97" s="573"/>
      <c r="B97" s="576"/>
      <c r="C97" s="575" t="s">
        <v>68</v>
      </c>
      <c r="D97" s="537">
        <v>10720</v>
      </c>
      <c r="E97" s="541">
        <v>9472</v>
      </c>
      <c r="F97" s="542">
        <f t="shared" si="5"/>
        <v>-1248</v>
      </c>
      <c r="G97" s="566"/>
    </row>
    <row r="98" spans="1:7" ht="25.15" customHeight="1">
      <c r="A98" s="573"/>
      <c r="B98" s="576"/>
      <c r="C98" s="575" t="s">
        <v>69</v>
      </c>
      <c r="D98" s="537">
        <v>0</v>
      </c>
      <c r="E98" s="541">
        <v>0</v>
      </c>
      <c r="F98" s="542">
        <f t="shared" si="5"/>
        <v>0</v>
      </c>
      <c r="G98" s="566"/>
    </row>
    <row r="99" spans="1:7" ht="25.15" customHeight="1">
      <c r="A99" s="573"/>
      <c r="B99" s="576"/>
      <c r="C99" s="578" t="s">
        <v>70</v>
      </c>
      <c r="D99" s="537">
        <v>1600</v>
      </c>
      <c r="E99" s="541">
        <v>1600</v>
      </c>
      <c r="F99" s="542">
        <f t="shared" si="5"/>
        <v>0</v>
      </c>
      <c r="G99" s="566"/>
    </row>
    <row r="100" spans="1:7" ht="25.15" customHeight="1">
      <c r="A100" s="573"/>
      <c r="B100" s="576"/>
      <c r="C100" s="575" t="s">
        <v>71</v>
      </c>
      <c r="D100" s="537">
        <v>520</v>
      </c>
      <c r="E100" s="541">
        <v>520</v>
      </c>
      <c r="F100" s="542">
        <f t="shared" si="5"/>
        <v>0</v>
      </c>
      <c r="G100" s="566"/>
    </row>
    <row r="101" spans="1:7" ht="25.15" customHeight="1">
      <c r="A101" s="573"/>
      <c r="B101" s="576"/>
      <c r="C101" s="578" t="s">
        <v>72</v>
      </c>
      <c r="D101" s="537">
        <v>0</v>
      </c>
      <c r="E101" s="541">
        <v>0</v>
      </c>
      <c r="F101" s="542">
        <f t="shared" si="5"/>
        <v>0</v>
      </c>
      <c r="G101" s="566"/>
    </row>
    <row r="102" spans="1:7" ht="25.15" customHeight="1">
      <c r="A102" s="573"/>
      <c r="B102" s="576"/>
      <c r="C102" s="575" t="s">
        <v>73</v>
      </c>
      <c r="D102" s="537">
        <v>0</v>
      </c>
      <c r="E102" s="541">
        <v>0</v>
      </c>
      <c r="F102" s="542">
        <f t="shared" si="5"/>
        <v>0</v>
      </c>
      <c r="G102" s="566"/>
    </row>
    <row r="103" spans="1:7" ht="25.15" customHeight="1">
      <c r="A103" s="573"/>
      <c r="B103" s="576"/>
      <c r="C103" s="575" t="s">
        <v>74</v>
      </c>
      <c r="D103" s="537">
        <v>0</v>
      </c>
      <c r="E103" s="541">
        <v>0</v>
      </c>
      <c r="F103" s="542">
        <f t="shared" si="5"/>
        <v>0</v>
      </c>
      <c r="G103" s="566"/>
    </row>
    <row r="104" spans="1:7" ht="25.15" customHeight="1">
      <c r="A104" s="573"/>
      <c r="B104" s="576"/>
      <c r="C104" s="593" t="s">
        <v>75</v>
      </c>
      <c r="D104" s="537">
        <v>0</v>
      </c>
      <c r="E104" s="541">
        <v>0</v>
      </c>
      <c r="F104" s="542">
        <f t="shared" si="5"/>
        <v>0</v>
      </c>
      <c r="G104" s="566"/>
    </row>
    <row r="105" spans="1:7" ht="25.15" customHeight="1">
      <c r="A105" s="573"/>
      <c r="B105" s="584"/>
      <c r="C105" s="575" t="s">
        <v>76</v>
      </c>
      <c r="D105" s="537">
        <v>0</v>
      </c>
      <c r="E105" s="541">
        <v>0</v>
      </c>
      <c r="F105" s="542">
        <f t="shared" si="5"/>
        <v>0</v>
      </c>
      <c r="G105" s="566"/>
    </row>
    <row r="106" spans="1:7" ht="25.15" customHeight="1">
      <c r="A106" s="573"/>
      <c r="B106" s="576" t="s">
        <v>67</v>
      </c>
      <c r="C106" s="578"/>
      <c r="D106" s="594">
        <f>D107+D108+D109+D110+D111+D112</f>
        <v>122219</v>
      </c>
      <c r="E106" s="595">
        <f>E107+E108+E109+E110+E112+E111</f>
        <v>106076</v>
      </c>
      <c r="F106" s="542">
        <f t="shared" si="5"/>
        <v>-16143</v>
      </c>
      <c r="G106" s="596"/>
    </row>
    <row r="107" spans="1:7" ht="25.15" customHeight="1">
      <c r="A107" s="573"/>
      <c r="B107" s="576"/>
      <c r="C107" s="575" t="s">
        <v>471</v>
      </c>
      <c r="D107" s="597">
        <v>3230</v>
      </c>
      <c r="E107" s="598">
        <v>3300</v>
      </c>
      <c r="F107" s="542">
        <f t="shared" si="5"/>
        <v>70</v>
      </c>
      <c r="G107" s="566"/>
    </row>
    <row r="108" spans="1:7" ht="25.15" customHeight="1">
      <c r="A108" s="573"/>
      <c r="B108" s="576"/>
      <c r="C108" s="575" t="s">
        <v>95</v>
      </c>
      <c r="D108" s="597">
        <v>97593</v>
      </c>
      <c r="E108" s="598">
        <v>90520</v>
      </c>
      <c r="F108" s="542">
        <f t="shared" si="5"/>
        <v>-7073</v>
      </c>
      <c r="G108" s="566"/>
    </row>
    <row r="109" spans="1:7" ht="25.15" customHeight="1">
      <c r="A109" s="573"/>
      <c r="B109" s="576"/>
      <c r="C109" s="578" t="s">
        <v>472</v>
      </c>
      <c r="D109" s="597">
        <v>12700</v>
      </c>
      <c r="E109" s="598">
        <v>3740</v>
      </c>
      <c r="F109" s="542">
        <f t="shared" si="5"/>
        <v>-8960</v>
      </c>
      <c r="G109" s="566"/>
    </row>
    <row r="110" spans="1:7" ht="25.15" customHeight="1">
      <c r="A110" s="573"/>
      <c r="B110" s="576"/>
      <c r="C110" s="599" t="s">
        <v>102</v>
      </c>
      <c r="D110" s="597">
        <v>2110</v>
      </c>
      <c r="E110" s="598">
        <v>2110</v>
      </c>
      <c r="F110" s="542">
        <f t="shared" si="5"/>
        <v>0</v>
      </c>
      <c r="G110" s="600"/>
    </row>
    <row r="111" spans="1:7" ht="25.15" customHeight="1">
      <c r="A111" s="573"/>
      <c r="B111" s="576"/>
      <c r="C111" s="599" t="s">
        <v>88</v>
      </c>
      <c r="D111" s="597">
        <v>2986</v>
      </c>
      <c r="E111" s="598">
        <v>3006</v>
      </c>
      <c r="F111" s="542">
        <f t="shared" si="5"/>
        <v>20</v>
      </c>
      <c r="G111" s="600"/>
    </row>
    <row r="112" spans="1:7" ht="25.15" customHeight="1">
      <c r="A112" s="573"/>
      <c r="B112" s="576"/>
      <c r="C112" s="599" t="s">
        <v>473</v>
      </c>
      <c r="D112" s="601">
        <v>3600</v>
      </c>
      <c r="E112" s="598">
        <v>3400</v>
      </c>
      <c r="F112" s="542">
        <f t="shared" si="5"/>
        <v>-200</v>
      </c>
      <c r="G112" s="600"/>
    </row>
    <row r="113" spans="1:7" ht="25.15" customHeight="1">
      <c r="A113" s="567" t="s">
        <v>474</v>
      </c>
      <c r="B113" s="585"/>
      <c r="C113" s="569"/>
      <c r="D113" s="543">
        <f>D114</f>
        <v>500</v>
      </c>
      <c r="E113" s="570">
        <f>E114</f>
        <v>500</v>
      </c>
      <c r="F113" s="571">
        <f t="shared" si="5"/>
        <v>0</v>
      </c>
      <c r="G113" s="572"/>
    </row>
    <row r="114" spans="1:7" ht="25.15" customHeight="1">
      <c r="A114" s="573"/>
      <c r="B114" s="574" t="s">
        <v>110</v>
      </c>
      <c r="C114" s="575"/>
      <c r="D114" s="542">
        <f>D115</f>
        <v>500</v>
      </c>
      <c r="E114" s="538">
        <f>E115</f>
        <v>500</v>
      </c>
      <c r="F114" s="542">
        <f t="shared" si="5"/>
        <v>0</v>
      </c>
      <c r="G114" s="566"/>
    </row>
    <row r="115" spans="1:7" ht="25.15" customHeight="1">
      <c r="A115" s="573"/>
      <c r="B115" s="576"/>
      <c r="C115" s="575" t="s">
        <v>110</v>
      </c>
      <c r="D115" s="537">
        <v>500</v>
      </c>
      <c r="E115" s="541">
        <v>500</v>
      </c>
      <c r="F115" s="542">
        <f t="shared" si="5"/>
        <v>0</v>
      </c>
      <c r="G115" s="566"/>
    </row>
    <row r="116" spans="1:7" ht="25.15" customHeight="1">
      <c r="A116" s="567" t="s">
        <v>112</v>
      </c>
      <c r="B116" s="585"/>
      <c r="C116" s="569"/>
      <c r="D116" s="543">
        <f>D117</f>
        <v>14325</v>
      </c>
      <c r="E116" s="570">
        <f>E117</f>
        <v>0</v>
      </c>
      <c r="F116" s="571">
        <f t="shared" si="5"/>
        <v>-14325</v>
      </c>
      <c r="G116" s="572"/>
    </row>
    <row r="117" spans="1:7" ht="25.15" customHeight="1">
      <c r="A117" s="573"/>
      <c r="B117" s="574" t="s">
        <v>112</v>
      </c>
      <c r="C117" s="575"/>
      <c r="D117" s="542">
        <f>D119+D118</f>
        <v>14325</v>
      </c>
      <c r="E117" s="538">
        <f>E119+E118</f>
        <v>0</v>
      </c>
      <c r="F117" s="542">
        <f t="shared" si="5"/>
        <v>-14325</v>
      </c>
      <c r="G117" s="566"/>
    </row>
    <row r="118" spans="1:7" ht="25.15" customHeight="1">
      <c r="A118" s="573"/>
      <c r="B118" s="576"/>
      <c r="C118" s="599" t="s">
        <v>475</v>
      </c>
      <c r="D118" s="602">
        <v>13825</v>
      </c>
      <c r="E118" s="598">
        <v>0</v>
      </c>
      <c r="F118" s="542">
        <f t="shared" si="5"/>
        <v>-13825</v>
      </c>
      <c r="G118" s="600"/>
    </row>
    <row r="119" spans="1:7" ht="25.15" customHeight="1" thickBot="1">
      <c r="A119" s="588"/>
      <c r="B119" s="589"/>
      <c r="C119" s="590" t="s">
        <v>110</v>
      </c>
      <c r="D119" s="548">
        <v>500</v>
      </c>
      <c r="E119" s="549">
        <v>0</v>
      </c>
      <c r="F119" s="559">
        <f t="shared" si="5"/>
        <v>-500</v>
      </c>
      <c r="G119" s="591"/>
    </row>
  </sheetData>
  <sheetProtection selectLockedCells="1"/>
  <protectedRanges>
    <protectedRange sqref="D4:E4" name="범위1_1_1_1_1_1"/>
    <protectedRange sqref="D33:E33" name="범위1_1_1_1_1_1_1"/>
    <protectedRange sqref="D67:E67 D94:E94" name="범위1_1_1_1_1_1_2"/>
  </protectedRanges>
  <mergeCells count="3">
    <mergeCell ref="A1:G1"/>
    <mergeCell ref="A5:C5"/>
    <mergeCell ref="A68:C68"/>
  </mergeCells>
  <phoneticPr fontId="3" type="noConversion"/>
  <pageMargins left="0.98425196850393704" right="0.98425196850393704" top="0.74803149606299213" bottom="0.74803149606299213" header="0.51181102362204722" footer="0.51181102362204722"/>
  <pageSetup paperSize="9" scale="85" orientation="portrait" r:id="rId1"/>
  <headerFooter>
    <oddFooter>&amp;C - &amp;P+156 -</oddFooter>
  </headerFooter>
  <rowBreaks count="3" manualBreakCount="3">
    <brk id="31" max="16383" man="1"/>
    <brk id="65" max="16383" man="1"/>
    <brk id="9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5DED-B9F1-4845-A4EE-873AA13FFCB1}">
  <sheetPr>
    <pageSetUpPr fitToPage="1"/>
  </sheetPr>
  <dimension ref="A1:I119"/>
  <sheetViews>
    <sheetView showGridLines="0" view="pageBreakPreview" zoomScaleNormal="100" zoomScaleSheetLayoutView="100" workbookViewId="0">
      <selection activeCell="D45" sqref="D45"/>
    </sheetView>
  </sheetViews>
  <sheetFormatPr defaultColWidth="9" defaultRowHeight="13.5"/>
  <cols>
    <col min="1" max="1" width="10.625" style="392" customWidth="1"/>
    <col min="2" max="2" width="12.625" style="392" customWidth="1"/>
    <col min="3" max="3" width="15.75" style="392" customWidth="1"/>
    <col min="4" max="5" width="13.25" style="392" customWidth="1"/>
    <col min="6" max="6" width="12.5" style="392" customWidth="1"/>
    <col min="7" max="7" width="6.875" style="392" customWidth="1"/>
    <col min="8" max="16384" width="9" style="392"/>
  </cols>
  <sheetData>
    <row r="1" spans="1:7" ht="18" customHeight="1">
      <c r="A1" s="625" t="s">
        <v>377</v>
      </c>
      <c r="B1" s="625"/>
      <c r="C1" s="625"/>
      <c r="D1" s="625"/>
      <c r="E1" s="625"/>
      <c r="F1" s="625"/>
      <c r="G1" s="625"/>
    </row>
    <row r="2" spans="1:7" ht="18" customHeight="1">
      <c r="A2" s="2"/>
      <c r="B2" s="2"/>
      <c r="C2" s="2"/>
      <c r="D2" s="3"/>
      <c r="E2" s="3"/>
      <c r="F2" s="4"/>
      <c r="G2" s="5"/>
    </row>
    <row r="3" spans="1:7" ht="18" customHeight="1" thickBot="1">
      <c r="A3" s="6" t="s">
        <v>1</v>
      </c>
      <c r="B3" s="6"/>
      <c r="C3" s="6"/>
      <c r="D3" s="2"/>
      <c r="E3" s="2"/>
      <c r="F3" s="4"/>
      <c r="G3" s="7" t="s">
        <v>2</v>
      </c>
    </row>
    <row r="4" spans="1:7" ht="30" customHeight="1">
      <c r="A4" s="240" t="s">
        <v>3</v>
      </c>
      <c r="B4" s="241" t="s">
        <v>4</v>
      </c>
      <c r="C4" s="241" t="s">
        <v>5</v>
      </c>
      <c r="D4" s="10" t="s">
        <v>6</v>
      </c>
      <c r="E4" s="11" t="s">
        <v>7</v>
      </c>
      <c r="F4" s="12" t="s">
        <v>8</v>
      </c>
      <c r="G4" s="13" t="s">
        <v>9</v>
      </c>
    </row>
    <row r="5" spans="1:7" ht="24.75" customHeight="1">
      <c r="A5" s="644" t="s">
        <v>10</v>
      </c>
      <c r="B5" s="645"/>
      <c r="C5" s="646"/>
      <c r="D5" s="430">
        <f>D6+D10+D15+D25+D35+D31+D40+D43+D47</f>
        <v>567967</v>
      </c>
      <c r="E5" s="431">
        <v>588955</v>
      </c>
      <c r="F5" s="15">
        <f t="shared" ref="F5:F27" si="0">E5-D5</f>
        <v>20988</v>
      </c>
      <c r="G5" s="432"/>
    </row>
    <row r="6" spans="1:7" ht="18.75" customHeight="1">
      <c r="A6" s="250" t="s">
        <v>378</v>
      </c>
      <c r="B6" s="261"/>
      <c r="C6" s="296"/>
      <c r="D6" s="433">
        <f>D7</f>
        <v>208788</v>
      </c>
      <c r="E6" s="434">
        <v>209268</v>
      </c>
      <c r="F6" s="20">
        <f t="shared" si="0"/>
        <v>480</v>
      </c>
      <c r="G6" s="22"/>
    </row>
    <row r="7" spans="1:7" ht="18.75" customHeight="1">
      <c r="A7" s="273"/>
      <c r="B7" s="275" t="s">
        <v>378</v>
      </c>
      <c r="C7" s="294"/>
      <c r="D7" s="435">
        <f>SUM(D8:D9)</f>
        <v>208788</v>
      </c>
      <c r="E7" s="436">
        <v>209268</v>
      </c>
      <c r="F7" s="26">
        <f t="shared" si="0"/>
        <v>480</v>
      </c>
      <c r="G7" s="28"/>
    </row>
    <row r="8" spans="1:7" ht="18.75" customHeight="1">
      <c r="A8" s="273"/>
      <c r="B8" s="275"/>
      <c r="C8" s="294" t="s">
        <v>379</v>
      </c>
      <c r="D8" s="435">
        <v>206148</v>
      </c>
      <c r="E8" s="436">
        <v>204708</v>
      </c>
      <c r="F8" s="26">
        <f t="shared" si="0"/>
        <v>-1440</v>
      </c>
      <c r="G8" s="28"/>
    </row>
    <row r="9" spans="1:7" ht="18.75" customHeight="1">
      <c r="A9" s="273"/>
      <c r="B9" s="275"/>
      <c r="C9" s="294" t="s">
        <v>380</v>
      </c>
      <c r="D9" s="435">
        <v>2640</v>
      </c>
      <c r="E9" s="436">
        <v>4560</v>
      </c>
      <c r="F9" s="26">
        <f t="shared" si="0"/>
        <v>1920</v>
      </c>
      <c r="G9" s="28"/>
    </row>
    <row r="10" spans="1:7" ht="18.75" customHeight="1">
      <c r="A10" s="651" t="s">
        <v>381</v>
      </c>
      <c r="B10" s="261"/>
      <c r="C10" s="296"/>
      <c r="D10" s="433">
        <f>D11+D13</f>
        <v>33260</v>
      </c>
      <c r="E10" s="434">
        <v>52300</v>
      </c>
      <c r="F10" s="20">
        <f t="shared" si="0"/>
        <v>19040</v>
      </c>
      <c r="G10" s="22"/>
    </row>
    <row r="11" spans="1:7" ht="18.75" customHeight="1">
      <c r="A11" s="652"/>
      <c r="B11" s="437" t="s">
        <v>382</v>
      </c>
      <c r="C11" s="294"/>
      <c r="D11" s="435">
        <f>SUM(D12:D12)</f>
        <v>18050</v>
      </c>
      <c r="E11" s="436">
        <v>22840</v>
      </c>
      <c r="F11" s="26">
        <f t="shared" si="0"/>
        <v>4790</v>
      </c>
      <c r="G11" s="28"/>
    </row>
    <row r="12" spans="1:7" ht="18.75" customHeight="1">
      <c r="A12" s="273"/>
      <c r="B12" s="294"/>
      <c r="C12" s="294" t="s">
        <v>383</v>
      </c>
      <c r="D12" s="435">
        <v>18050</v>
      </c>
      <c r="E12" s="436">
        <v>22840</v>
      </c>
      <c r="F12" s="26">
        <f t="shared" si="0"/>
        <v>4790</v>
      </c>
      <c r="G12" s="28"/>
    </row>
    <row r="13" spans="1:7" ht="18.75" customHeight="1">
      <c r="A13" s="306"/>
      <c r="B13" s="275" t="s">
        <v>384</v>
      </c>
      <c r="C13" s="294"/>
      <c r="D13" s="435">
        <f>SUM(D14:D14)</f>
        <v>15210</v>
      </c>
      <c r="E13" s="436">
        <v>29460</v>
      </c>
      <c r="F13" s="26">
        <f t="shared" si="0"/>
        <v>14250</v>
      </c>
      <c r="G13" s="28"/>
    </row>
    <row r="14" spans="1:7" ht="18.75" customHeight="1">
      <c r="A14" s="273"/>
      <c r="B14" s="275"/>
      <c r="C14" s="294" t="s">
        <v>384</v>
      </c>
      <c r="D14" s="435">
        <v>15210</v>
      </c>
      <c r="E14" s="436">
        <v>29460</v>
      </c>
      <c r="F14" s="26">
        <f t="shared" si="0"/>
        <v>14250</v>
      </c>
      <c r="G14" s="28"/>
    </row>
    <row r="15" spans="1:7" ht="18.75" customHeight="1">
      <c r="A15" s="651" t="s">
        <v>385</v>
      </c>
      <c r="B15" s="261"/>
      <c r="C15" s="296"/>
      <c r="D15" s="433">
        <f>D16+D18+D23</f>
        <v>255692</v>
      </c>
      <c r="E15" s="434">
        <v>312137</v>
      </c>
      <c r="F15" s="20">
        <f t="shared" si="0"/>
        <v>56445</v>
      </c>
      <c r="G15" s="22"/>
    </row>
    <row r="16" spans="1:7" ht="18.75" customHeight="1">
      <c r="A16" s="654"/>
      <c r="B16" s="275" t="s">
        <v>386</v>
      </c>
      <c r="C16" s="294"/>
      <c r="D16" s="435">
        <f>SUM(D17:D17)</f>
        <v>220310</v>
      </c>
      <c r="E16" s="436">
        <v>254253</v>
      </c>
      <c r="F16" s="26">
        <f t="shared" si="0"/>
        <v>33943</v>
      </c>
      <c r="G16" s="28"/>
    </row>
    <row r="17" spans="1:9" ht="18.75" customHeight="1">
      <c r="A17" s="273"/>
      <c r="B17" s="294"/>
      <c r="C17" s="294" t="s">
        <v>386</v>
      </c>
      <c r="D17" s="435">
        <v>220310</v>
      </c>
      <c r="E17" s="436">
        <v>254253</v>
      </c>
      <c r="F17" s="26">
        <f t="shared" si="0"/>
        <v>33943</v>
      </c>
      <c r="G17" s="28"/>
    </row>
    <row r="18" spans="1:9" ht="18.75" customHeight="1">
      <c r="A18" s="273"/>
      <c r="B18" s="275" t="s">
        <v>387</v>
      </c>
      <c r="C18" s="294"/>
      <c r="D18" s="435">
        <f>SUM(D19:D22)</f>
        <v>35382</v>
      </c>
      <c r="E18" s="436">
        <v>57884</v>
      </c>
      <c r="F18" s="26">
        <f t="shared" si="0"/>
        <v>22502</v>
      </c>
      <c r="G18" s="28"/>
      <c r="I18" s="30"/>
    </row>
    <row r="19" spans="1:9" ht="18.75" customHeight="1">
      <c r="A19" s="273"/>
      <c r="B19" s="275"/>
      <c r="C19" s="294" t="s">
        <v>388</v>
      </c>
      <c r="D19" s="435">
        <v>0</v>
      </c>
      <c r="E19" s="436">
        <v>0</v>
      </c>
      <c r="F19" s="26">
        <f t="shared" si="0"/>
        <v>0</v>
      </c>
      <c r="G19" s="28"/>
    </row>
    <row r="20" spans="1:9" ht="18.75" customHeight="1">
      <c r="A20" s="273"/>
      <c r="B20" s="275"/>
      <c r="C20" s="294" t="s">
        <v>389</v>
      </c>
      <c r="D20" s="435">
        <v>0</v>
      </c>
      <c r="E20" s="436">
        <v>9180</v>
      </c>
      <c r="F20" s="26">
        <f t="shared" si="0"/>
        <v>9180</v>
      </c>
      <c r="G20" s="28"/>
    </row>
    <row r="21" spans="1:9" ht="22.5" customHeight="1">
      <c r="A21" s="273"/>
      <c r="B21" s="275"/>
      <c r="C21" s="320" t="s">
        <v>390</v>
      </c>
      <c r="D21" s="435">
        <v>0</v>
      </c>
      <c r="E21" s="436">
        <v>0</v>
      </c>
      <c r="F21" s="26">
        <f t="shared" si="0"/>
        <v>0</v>
      </c>
      <c r="G21" s="28"/>
    </row>
    <row r="22" spans="1:9" ht="18.75" customHeight="1">
      <c r="A22" s="273"/>
      <c r="B22" s="294"/>
      <c r="C22" s="294" t="s">
        <v>391</v>
      </c>
      <c r="D22" s="435">
        <v>35382</v>
      </c>
      <c r="E22" s="436">
        <v>48704</v>
      </c>
      <c r="F22" s="26">
        <f t="shared" si="0"/>
        <v>13322</v>
      </c>
      <c r="G22" s="28"/>
    </row>
    <row r="23" spans="1:9" ht="18.75" customHeight="1">
      <c r="A23" s="273"/>
      <c r="B23" s="325" t="s">
        <v>392</v>
      </c>
      <c r="C23" s="294"/>
      <c r="D23" s="435">
        <f>SUM(D24:D24)</f>
        <v>0</v>
      </c>
      <c r="E23" s="436">
        <f>SUM(E24:E24)</f>
        <v>0</v>
      </c>
      <c r="F23" s="26">
        <f t="shared" si="0"/>
        <v>0</v>
      </c>
      <c r="G23" s="28"/>
    </row>
    <row r="24" spans="1:9" ht="18.75" customHeight="1">
      <c r="A24" s="273"/>
      <c r="B24" s="294"/>
      <c r="C24" s="294" t="s">
        <v>392</v>
      </c>
      <c r="D24" s="435">
        <v>0</v>
      </c>
      <c r="E24" s="436">
        <v>0</v>
      </c>
      <c r="F24" s="26">
        <f t="shared" si="0"/>
        <v>0</v>
      </c>
      <c r="G24" s="28"/>
    </row>
    <row r="25" spans="1:9" ht="18.75" customHeight="1">
      <c r="A25" s="250" t="s">
        <v>30</v>
      </c>
      <c r="B25" s="261"/>
      <c r="C25" s="296"/>
      <c r="D25" s="433">
        <f>D26+D28</f>
        <v>12440</v>
      </c>
      <c r="E25" s="434">
        <v>12440</v>
      </c>
      <c r="F25" s="20">
        <f t="shared" si="0"/>
        <v>0</v>
      </c>
      <c r="G25" s="22"/>
      <c r="I25" s="425"/>
    </row>
    <row r="26" spans="1:9" ht="18.75" customHeight="1">
      <c r="A26" s="273"/>
      <c r="B26" s="275" t="s">
        <v>30</v>
      </c>
      <c r="C26" s="294"/>
      <c r="D26" s="435">
        <f>SUM(D27:D27)</f>
        <v>12440</v>
      </c>
      <c r="E26" s="436">
        <v>12440</v>
      </c>
      <c r="F26" s="26">
        <f t="shared" si="0"/>
        <v>0</v>
      </c>
      <c r="G26" s="28"/>
    </row>
    <row r="27" spans="1:9" ht="18.75" customHeight="1">
      <c r="A27" s="273"/>
      <c r="B27" s="294"/>
      <c r="C27" s="294" t="s">
        <v>30</v>
      </c>
      <c r="D27" s="435">
        <v>12440</v>
      </c>
      <c r="E27" s="436">
        <v>12440</v>
      </c>
      <c r="F27" s="26">
        <f t="shared" si="0"/>
        <v>0</v>
      </c>
      <c r="G27" s="28"/>
    </row>
    <row r="28" spans="1:9" ht="18.75" customHeight="1">
      <c r="A28" s="273"/>
      <c r="B28" s="275" t="s">
        <v>27</v>
      </c>
      <c r="C28" s="294"/>
      <c r="D28" s="435">
        <f>SUM(D29:D30)</f>
        <v>0</v>
      </c>
      <c r="E28" s="436">
        <f>SUM(E29:E30)</f>
        <v>0</v>
      </c>
      <c r="F28" s="435">
        <f>SUM(F29:F30)</f>
        <v>0</v>
      </c>
      <c r="G28" s="28"/>
    </row>
    <row r="29" spans="1:9" ht="18.75" customHeight="1">
      <c r="A29" s="273"/>
      <c r="B29" s="275"/>
      <c r="C29" s="275" t="s">
        <v>393</v>
      </c>
      <c r="D29" s="438">
        <v>0</v>
      </c>
      <c r="E29" s="439">
        <v>0</v>
      </c>
      <c r="F29" s="36">
        <f t="shared" ref="F29:F37" si="1">E29-D29</f>
        <v>0</v>
      </c>
      <c r="G29" s="38"/>
    </row>
    <row r="30" spans="1:9" ht="18.75" customHeight="1">
      <c r="A30" s="293"/>
      <c r="B30" s="294"/>
      <c r="C30" s="312" t="s">
        <v>394</v>
      </c>
      <c r="D30" s="435">
        <v>0</v>
      </c>
      <c r="E30" s="436">
        <v>0</v>
      </c>
      <c r="F30" s="26">
        <f t="shared" si="1"/>
        <v>0</v>
      </c>
      <c r="G30" s="28"/>
    </row>
    <row r="31" spans="1:9" ht="18.75" customHeight="1">
      <c r="A31" s="295" t="s">
        <v>395</v>
      </c>
      <c r="B31" s="296"/>
      <c r="C31" s="296"/>
      <c r="D31" s="440">
        <f>D32</f>
        <v>0</v>
      </c>
      <c r="E31" s="441">
        <f>E32</f>
        <v>0</v>
      </c>
      <c r="F31" s="107">
        <f t="shared" si="1"/>
        <v>0</v>
      </c>
      <c r="G31" s="442"/>
    </row>
    <row r="32" spans="1:9" ht="18.75" customHeight="1">
      <c r="A32" s="273"/>
      <c r="B32" s="275" t="s">
        <v>395</v>
      </c>
      <c r="C32" s="294"/>
      <c r="D32" s="435">
        <f>SUM(D33:D34)</f>
        <v>0</v>
      </c>
      <c r="E32" s="436">
        <f>SUM(E33:E34)</f>
        <v>0</v>
      </c>
      <c r="F32" s="26">
        <f t="shared" si="1"/>
        <v>0</v>
      </c>
      <c r="G32" s="28"/>
    </row>
    <row r="33" spans="1:7" ht="18.75" customHeight="1">
      <c r="A33" s="273"/>
      <c r="B33" s="275"/>
      <c r="C33" s="294" t="s">
        <v>396</v>
      </c>
      <c r="D33" s="435">
        <v>0</v>
      </c>
      <c r="E33" s="436">
        <v>0</v>
      </c>
      <c r="F33" s="26">
        <f t="shared" si="1"/>
        <v>0</v>
      </c>
      <c r="G33" s="28"/>
    </row>
    <row r="34" spans="1:7" ht="18.75" customHeight="1">
      <c r="A34" s="293"/>
      <c r="B34" s="294"/>
      <c r="C34" s="294" t="s">
        <v>24</v>
      </c>
      <c r="D34" s="435">
        <v>0</v>
      </c>
      <c r="E34" s="436">
        <v>0</v>
      </c>
      <c r="F34" s="26">
        <f t="shared" si="1"/>
        <v>0</v>
      </c>
      <c r="G34" s="28"/>
    </row>
    <row r="35" spans="1:7" ht="18.75" customHeight="1">
      <c r="A35" s="295" t="s">
        <v>114</v>
      </c>
      <c r="B35" s="296"/>
      <c r="C35" s="296"/>
      <c r="D35" s="440">
        <f>D36</f>
        <v>0</v>
      </c>
      <c r="E35" s="441">
        <f>E36</f>
        <v>0</v>
      </c>
      <c r="F35" s="107">
        <f t="shared" si="1"/>
        <v>0</v>
      </c>
      <c r="G35" s="442"/>
    </row>
    <row r="36" spans="1:7" ht="18.75" customHeight="1">
      <c r="A36" s="273"/>
      <c r="B36" s="275" t="s">
        <v>114</v>
      </c>
      <c r="C36" s="294"/>
      <c r="D36" s="435">
        <f>SUM(D37:D37)</f>
        <v>0</v>
      </c>
      <c r="E36" s="436">
        <f>SUM(E37:E37)</f>
        <v>0</v>
      </c>
      <c r="F36" s="26">
        <f t="shared" si="1"/>
        <v>0</v>
      </c>
      <c r="G36" s="28"/>
    </row>
    <row r="37" spans="1:7" ht="18.75" customHeight="1" thickBot="1">
      <c r="A37" s="282"/>
      <c r="B37" s="283"/>
      <c r="C37" s="283" t="s">
        <v>397</v>
      </c>
      <c r="D37" s="443">
        <v>0</v>
      </c>
      <c r="E37" s="444">
        <v>0</v>
      </c>
      <c r="F37" s="61">
        <f t="shared" si="1"/>
        <v>0</v>
      </c>
      <c r="G37" s="52"/>
    </row>
    <row r="38" spans="1:7" ht="18.75" customHeight="1" thickBot="1">
      <c r="A38" s="286" t="s">
        <v>1</v>
      </c>
      <c r="B38" s="286"/>
      <c r="C38" s="286"/>
      <c r="D38" s="53"/>
      <c r="E38" s="2"/>
      <c r="F38" s="54"/>
      <c r="G38" s="7" t="s">
        <v>2</v>
      </c>
    </row>
    <row r="39" spans="1:7" ht="30" customHeight="1">
      <c r="A39" s="240" t="s">
        <v>3</v>
      </c>
      <c r="B39" s="241" t="s">
        <v>4</v>
      </c>
      <c r="C39" s="241" t="s">
        <v>5</v>
      </c>
      <c r="D39" s="55" t="s">
        <v>6</v>
      </c>
      <c r="E39" s="11" t="s">
        <v>7</v>
      </c>
      <c r="F39" s="56" t="s">
        <v>8</v>
      </c>
      <c r="G39" s="13" t="s">
        <v>9</v>
      </c>
    </row>
    <row r="40" spans="1:7" ht="18.75" customHeight="1">
      <c r="A40" s="295" t="s">
        <v>16</v>
      </c>
      <c r="B40" s="296"/>
      <c r="C40" s="296"/>
      <c r="D40" s="440">
        <f>D41</f>
        <v>200</v>
      </c>
      <c r="E40" s="441">
        <v>100</v>
      </c>
      <c r="F40" s="107">
        <f t="shared" ref="F40:F50" si="2">E40-D40</f>
        <v>-100</v>
      </c>
      <c r="G40" s="442"/>
    </row>
    <row r="41" spans="1:7" ht="18.75" customHeight="1">
      <c r="A41" s="273"/>
      <c r="B41" s="275" t="s">
        <v>16</v>
      </c>
      <c r="C41" s="275"/>
      <c r="D41" s="438">
        <f>SUM(D42:D42)</f>
        <v>200</v>
      </c>
      <c r="E41" s="439">
        <v>100</v>
      </c>
      <c r="F41" s="36">
        <f t="shared" si="2"/>
        <v>-100</v>
      </c>
      <c r="G41" s="38"/>
    </row>
    <row r="42" spans="1:7" ht="18.75" customHeight="1">
      <c r="A42" s="293"/>
      <c r="B42" s="294"/>
      <c r="C42" s="312" t="s">
        <v>16</v>
      </c>
      <c r="D42" s="435">
        <v>200</v>
      </c>
      <c r="E42" s="436">
        <v>100</v>
      </c>
      <c r="F42" s="26">
        <f t="shared" si="2"/>
        <v>-100</v>
      </c>
      <c r="G42" s="28"/>
    </row>
    <row r="43" spans="1:7" ht="18.75" customHeight="1">
      <c r="A43" s="295" t="s">
        <v>38</v>
      </c>
      <c r="B43" s="296"/>
      <c r="C43" s="296"/>
      <c r="D43" s="440">
        <f>D44</f>
        <v>2210</v>
      </c>
      <c r="E43" s="441">
        <v>2710</v>
      </c>
      <c r="F43" s="107">
        <f t="shared" si="2"/>
        <v>500</v>
      </c>
      <c r="G43" s="442"/>
    </row>
    <row r="44" spans="1:7" ht="18.75" customHeight="1">
      <c r="A44" s="273"/>
      <c r="B44" s="275" t="s">
        <v>38</v>
      </c>
      <c r="C44" s="275"/>
      <c r="D44" s="438">
        <f>SUM(D45:D46)</f>
        <v>2210</v>
      </c>
      <c r="E44" s="439">
        <v>2710</v>
      </c>
      <c r="F44" s="36">
        <f t="shared" si="2"/>
        <v>500</v>
      </c>
      <c r="G44" s="38"/>
    </row>
    <row r="45" spans="1:7" ht="18.75" customHeight="1">
      <c r="A45" s="273"/>
      <c r="B45" s="275"/>
      <c r="C45" s="312" t="s">
        <v>398</v>
      </c>
      <c r="D45" s="435">
        <v>60</v>
      </c>
      <c r="E45" s="436">
        <v>60</v>
      </c>
      <c r="F45" s="26">
        <f t="shared" si="2"/>
        <v>0</v>
      </c>
      <c r="G45" s="28"/>
    </row>
    <row r="46" spans="1:7" ht="18.75" customHeight="1">
      <c r="A46" s="293"/>
      <c r="B46" s="294"/>
      <c r="C46" s="294" t="s">
        <v>41</v>
      </c>
      <c r="D46" s="435">
        <v>2150</v>
      </c>
      <c r="E46" s="436">
        <v>2650</v>
      </c>
      <c r="F46" s="26">
        <f t="shared" si="2"/>
        <v>500</v>
      </c>
      <c r="G46" s="28"/>
    </row>
    <row r="47" spans="1:7" ht="18.75" customHeight="1">
      <c r="A47" s="295" t="s">
        <v>399</v>
      </c>
      <c r="B47" s="296"/>
      <c r="C47" s="296"/>
      <c r="D47" s="440">
        <f>D48</f>
        <v>55377</v>
      </c>
      <c r="E47" s="441">
        <f>E48</f>
        <v>0</v>
      </c>
      <c r="F47" s="107">
        <f t="shared" si="2"/>
        <v>-55377</v>
      </c>
      <c r="G47" s="442"/>
    </row>
    <row r="48" spans="1:7" ht="18.75" customHeight="1">
      <c r="A48" s="273"/>
      <c r="B48" s="275" t="s">
        <v>399</v>
      </c>
      <c r="C48" s="294"/>
      <c r="D48" s="435">
        <f>SUM(D49:D50)</f>
        <v>55377</v>
      </c>
      <c r="E48" s="436">
        <f>SUM(E49:E50)</f>
        <v>0</v>
      </c>
      <c r="F48" s="26">
        <f t="shared" si="2"/>
        <v>-55377</v>
      </c>
      <c r="G48" s="28"/>
    </row>
    <row r="49" spans="1:7" ht="18.75" customHeight="1">
      <c r="A49" s="273"/>
      <c r="B49" s="275"/>
      <c r="C49" s="294" t="s">
        <v>35</v>
      </c>
      <c r="D49" s="435">
        <v>55377</v>
      </c>
      <c r="E49" s="436">
        <v>0</v>
      </c>
      <c r="F49" s="26">
        <f t="shared" si="2"/>
        <v>-55377</v>
      </c>
      <c r="G49" s="28"/>
    </row>
    <row r="50" spans="1:7" ht="18.75" customHeight="1" thickBot="1">
      <c r="A50" s="282"/>
      <c r="B50" s="283"/>
      <c r="C50" s="283" t="s">
        <v>400</v>
      </c>
      <c r="D50" s="443">
        <v>0</v>
      </c>
      <c r="E50" s="444">
        <v>0</v>
      </c>
      <c r="F50" s="61">
        <f t="shared" si="2"/>
        <v>0</v>
      </c>
      <c r="G50" s="52"/>
    </row>
    <row r="51" spans="1:7" ht="18.600000000000001" customHeight="1" thickBot="1">
      <c r="A51" s="286" t="s">
        <v>42</v>
      </c>
      <c r="B51" s="286"/>
      <c r="C51" s="286"/>
      <c r="D51" s="53"/>
      <c r="E51" s="2"/>
      <c r="F51" s="54"/>
      <c r="G51" s="7" t="s">
        <v>2</v>
      </c>
    </row>
    <row r="52" spans="1:7" ht="30" customHeight="1">
      <c r="A52" s="240" t="s">
        <v>3</v>
      </c>
      <c r="B52" s="241" t="s">
        <v>4</v>
      </c>
      <c r="C52" s="241" t="s">
        <v>5</v>
      </c>
      <c r="D52" s="55" t="s">
        <v>6</v>
      </c>
      <c r="E52" s="11" t="s">
        <v>7</v>
      </c>
      <c r="F52" s="56" t="s">
        <v>8</v>
      </c>
      <c r="G52" s="13" t="s">
        <v>9</v>
      </c>
    </row>
    <row r="53" spans="1:7" ht="24.75" customHeight="1">
      <c r="A53" s="644" t="s">
        <v>43</v>
      </c>
      <c r="B53" s="645"/>
      <c r="C53" s="646"/>
      <c r="D53" s="430">
        <f>D54+D66+D79+D89+D94+D97+D105+D111+D114+D117</f>
        <v>567967</v>
      </c>
      <c r="E53" s="431">
        <v>588955</v>
      </c>
      <c r="F53" s="15">
        <f t="shared" ref="F53:F68" si="3">E53-D53</f>
        <v>20988</v>
      </c>
      <c r="G53" s="17"/>
    </row>
    <row r="54" spans="1:7" ht="18.75" customHeight="1">
      <c r="A54" s="295" t="s">
        <v>45</v>
      </c>
      <c r="B54" s="296"/>
      <c r="C54" s="296"/>
      <c r="D54" s="440">
        <f>D55+D58+D61+D63</f>
        <v>388418</v>
      </c>
      <c r="E54" s="441">
        <v>305998</v>
      </c>
      <c r="F54" s="107">
        <f t="shared" si="3"/>
        <v>-82420</v>
      </c>
      <c r="G54" s="442"/>
    </row>
    <row r="55" spans="1:7" ht="18.75" customHeight="1">
      <c r="A55" s="273"/>
      <c r="B55" s="272" t="s">
        <v>401</v>
      </c>
      <c r="C55" s="312"/>
      <c r="D55" s="435">
        <f>SUM(D56:D57)</f>
        <v>50318</v>
      </c>
      <c r="E55" s="436">
        <v>42866</v>
      </c>
      <c r="F55" s="26">
        <f t="shared" si="3"/>
        <v>-7452</v>
      </c>
      <c r="G55" s="28"/>
    </row>
    <row r="56" spans="1:7" ht="18.75" customHeight="1">
      <c r="A56" s="273"/>
      <c r="B56" s="275"/>
      <c r="C56" s="312" t="s">
        <v>46</v>
      </c>
      <c r="D56" s="435">
        <v>42818</v>
      </c>
      <c r="E56" s="436">
        <v>34916</v>
      </c>
      <c r="F56" s="26">
        <f t="shared" si="3"/>
        <v>-7902</v>
      </c>
      <c r="G56" s="28"/>
    </row>
    <row r="57" spans="1:7" ht="18.75" customHeight="1">
      <c r="A57" s="273"/>
      <c r="B57" s="275"/>
      <c r="C57" s="312" t="s">
        <v>402</v>
      </c>
      <c r="D57" s="435">
        <v>7500</v>
      </c>
      <c r="E57" s="436">
        <v>7950</v>
      </c>
      <c r="F57" s="26">
        <f t="shared" si="3"/>
        <v>450</v>
      </c>
      <c r="G57" s="28"/>
    </row>
    <row r="58" spans="1:7" ht="18.75" customHeight="1">
      <c r="A58" s="273"/>
      <c r="B58" s="649" t="s">
        <v>403</v>
      </c>
      <c r="C58" s="312"/>
      <c r="D58" s="435">
        <f>SUM(D59:D60)</f>
        <v>281435</v>
      </c>
      <c r="E58" s="436">
        <v>215950</v>
      </c>
      <c r="F58" s="26">
        <f t="shared" si="3"/>
        <v>-65485</v>
      </c>
      <c r="G58" s="28"/>
    </row>
    <row r="59" spans="1:7" ht="18.75" customHeight="1">
      <c r="A59" s="273"/>
      <c r="B59" s="650"/>
      <c r="C59" s="312" t="s">
        <v>46</v>
      </c>
      <c r="D59" s="435">
        <v>263835</v>
      </c>
      <c r="E59" s="436">
        <v>191040</v>
      </c>
      <c r="F59" s="26">
        <f t="shared" si="3"/>
        <v>-72795</v>
      </c>
      <c r="G59" s="28"/>
    </row>
    <row r="60" spans="1:7" ht="18.75" customHeight="1">
      <c r="A60" s="273"/>
      <c r="B60" s="275"/>
      <c r="C60" s="312" t="s">
        <v>402</v>
      </c>
      <c r="D60" s="435">
        <v>17600</v>
      </c>
      <c r="E60" s="436">
        <v>24910</v>
      </c>
      <c r="F60" s="26">
        <f t="shared" si="3"/>
        <v>7310</v>
      </c>
      <c r="G60" s="28"/>
    </row>
    <row r="61" spans="1:7" ht="18.75" customHeight="1">
      <c r="A61" s="273"/>
      <c r="B61" s="272" t="s">
        <v>404</v>
      </c>
      <c r="C61" s="272"/>
      <c r="D61" s="438">
        <f>SUM(D62:D62)</f>
        <v>100</v>
      </c>
      <c r="E61" s="439">
        <v>410</v>
      </c>
      <c r="F61" s="36">
        <f t="shared" si="3"/>
        <v>310</v>
      </c>
      <c r="G61" s="38"/>
    </row>
    <row r="62" spans="1:7" ht="18.75" customHeight="1">
      <c r="A62" s="273"/>
      <c r="B62" s="275"/>
      <c r="C62" s="312" t="s">
        <v>404</v>
      </c>
      <c r="D62" s="435">
        <v>100</v>
      </c>
      <c r="E62" s="436">
        <v>410</v>
      </c>
      <c r="F62" s="26">
        <f t="shared" si="3"/>
        <v>310</v>
      </c>
      <c r="G62" s="28"/>
    </row>
    <row r="63" spans="1:7" ht="18.75" customHeight="1">
      <c r="A63" s="273"/>
      <c r="B63" s="649" t="s">
        <v>405</v>
      </c>
      <c r="C63" s="312"/>
      <c r="D63" s="435">
        <f>SUM(D64:D65)</f>
        <v>56565</v>
      </c>
      <c r="E63" s="436">
        <v>46771</v>
      </c>
      <c r="F63" s="26">
        <f t="shared" si="3"/>
        <v>-9794</v>
      </c>
      <c r="G63" s="28"/>
    </row>
    <row r="64" spans="1:7" ht="18.75" customHeight="1">
      <c r="A64" s="273"/>
      <c r="B64" s="650"/>
      <c r="C64" s="312" t="s">
        <v>406</v>
      </c>
      <c r="D64" s="435">
        <v>29590</v>
      </c>
      <c r="E64" s="436">
        <v>25136</v>
      </c>
      <c r="F64" s="26">
        <f t="shared" si="3"/>
        <v>-4454</v>
      </c>
      <c r="G64" s="28"/>
    </row>
    <row r="65" spans="1:7" ht="18.75" customHeight="1">
      <c r="A65" s="273"/>
      <c r="B65" s="275"/>
      <c r="C65" s="274" t="s">
        <v>407</v>
      </c>
      <c r="D65" s="435">
        <v>26975</v>
      </c>
      <c r="E65" s="436">
        <v>21634</v>
      </c>
      <c r="F65" s="26">
        <f t="shared" si="3"/>
        <v>-5341</v>
      </c>
      <c r="G65" s="28"/>
    </row>
    <row r="66" spans="1:7" ht="18.75" customHeight="1">
      <c r="A66" s="250" t="s">
        <v>56</v>
      </c>
      <c r="B66" s="261"/>
      <c r="C66" s="261"/>
      <c r="D66" s="433">
        <f>D67+D75</f>
        <v>49456</v>
      </c>
      <c r="E66" s="434">
        <v>62277</v>
      </c>
      <c r="F66" s="20">
        <f t="shared" si="3"/>
        <v>12821</v>
      </c>
      <c r="G66" s="22"/>
    </row>
    <row r="67" spans="1:7" ht="18.75" customHeight="1">
      <c r="A67" s="273"/>
      <c r="B67" s="272" t="s">
        <v>408</v>
      </c>
      <c r="C67" s="312"/>
      <c r="D67" s="435">
        <f>SUM(D68:D74)</f>
        <v>43896</v>
      </c>
      <c r="E67" s="436">
        <v>55547</v>
      </c>
      <c r="F67" s="26">
        <f t="shared" si="3"/>
        <v>11651</v>
      </c>
      <c r="G67" s="28"/>
    </row>
    <row r="68" spans="1:7" ht="18.75" customHeight="1">
      <c r="A68" s="273"/>
      <c r="B68" s="275"/>
      <c r="C68" s="312" t="s">
        <v>121</v>
      </c>
      <c r="D68" s="435">
        <v>15256</v>
      </c>
      <c r="E68" s="436">
        <v>22567</v>
      </c>
      <c r="F68" s="26">
        <f t="shared" si="3"/>
        <v>7311</v>
      </c>
      <c r="G68" s="28"/>
    </row>
    <row r="69" spans="1:7" ht="18.75" customHeight="1">
      <c r="A69" s="273"/>
      <c r="B69" s="275"/>
      <c r="C69" s="445" t="s">
        <v>409</v>
      </c>
      <c r="D69" s="435">
        <v>11420</v>
      </c>
      <c r="E69" s="436">
        <v>17000</v>
      </c>
      <c r="F69" s="26">
        <v>55800</v>
      </c>
      <c r="G69" s="28"/>
    </row>
    <row r="70" spans="1:7" ht="18.75" customHeight="1">
      <c r="A70" s="273"/>
      <c r="B70" s="275"/>
      <c r="C70" s="312" t="s">
        <v>76</v>
      </c>
      <c r="D70" s="435">
        <v>50</v>
      </c>
      <c r="E70" s="436">
        <v>0</v>
      </c>
      <c r="F70" s="26">
        <f t="shared" ref="F70:F85" si="4">E70-D70</f>
        <v>-50</v>
      </c>
      <c r="G70" s="28"/>
    </row>
    <row r="71" spans="1:7" ht="18.75" customHeight="1">
      <c r="A71" s="273"/>
      <c r="B71" s="275"/>
      <c r="C71" s="274" t="s">
        <v>57</v>
      </c>
      <c r="D71" s="435">
        <v>360</v>
      </c>
      <c r="E71" s="436">
        <v>360</v>
      </c>
      <c r="F71" s="26">
        <f t="shared" si="4"/>
        <v>0</v>
      </c>
      <c r="G71" s="28"/>
    </row>
    <row r="72" spans="1:7" ht="18.75" customHeight="1">
      <c r="A72" s="273"/>
      <c r="B72" s="275"/>
      <c r="C72" s="312" t="s">
        <v>61</v>
      </c>
      <c r="D72" s="435">
        <v>0</v>
      </c>
      <c r="E72" s="436">
        <v>0</v>
      </c>
      <c r="F72" s="26">
        <f t="shared" si="4"/>
        <v>0</v>
      </c>
      <c r="G72" s="28"/>
    </row>
    <row r="73" spans="1:7" ht="18.75" customHeight="1">
      <c r="A73" s="273"/>
      <c r="B73" s="275"/>
      <c r="C73" s="274" t="s">
        <v>410</v>
      </c>
      <c r="D73" s="435">
        <v>16810</v>
      </c>
      <c r="E73" s="436">
        <v>15620</v>
      </c>
      <c r="F73" s="26">
        <f t="shared" si="4"/>
        <v>-1190</v>
      </c>
      <c r="G73" s="28"/>
    </row>
    <row r="74" spans="1:7" ht="18.75" customHeight="1">
      <c r="A74" s="273"/>
      <c r="B74" s="294"/>
      <c r="C74" s="274" t="s">
        <v>62</v>
      </c>
      <c r="D74" s="435">
        <v>0</v>
      </c>
      <c r="E74" s="436">
        <v>0</v>
      </c>
      <c r="F74" s="26">
        <f t="shared" si="4"/>
        <v>0</v>
      </c>
      <c r="G74" s="28"/>
    </row>
    <row r="75" spans="1:7" ht="18.75" customHeight="1">
      <c r="A75" s="273"/>
      <c r="B75" s="275" t="s">
        <v>52</v>
      </c>
      <c r="C75" s="294"/>
      <c r="D75" s="446">
        <f>SUM(D76:D78)</f>
        <v>5560</v>
      </c>
      <c r="E75" s="447">
        <v>6730</v>
      </c>
      <c r="F75" s="70">
        <f t="shared" si="4"/>
        <v>1170</v>
      </c>
      <c r="G75" s="94"/>
    </row>
    <row r="76" spans="1:7" ht="18.75" customHeight="1">
      <c r="A76" s="273"/>
      <c r="B76" s="275"/>
      <c r="C76" s="312" t="s">
        <v>52</v>
      </c>
      <c r="D76" s="435">
        <v>1800</v>
      </c>
      <c r="E76" s="436">
        <v>2920</v>
      </c>
      <c r="F76" s="26">
        <f t="shared" si="4"/>
        <v>1120</v>
      </c>
      <c r="G76" s="28"/>
    </row>
    <row r="77" spans="1:7" ht="18.75" customHeight="1">
      <c r="A77" s="273"/>
      <c r="B77" s="275"/>
      <c r="C77" s="274" t="s">
        <v>411</v>
      </c>
      <c r="D77" s="435">
        <v>3360</v>
      </c>
      <c r="E77" s="436">
        <v>3360</v>
      </c>
      <c r="F77" s="26">
        <f t="shared" si="4"/>
        <v>0</v>
      </c>
      <c r="G77" s="28"/>
    </row>
    <row r="78" spans="1:7" ht="18.75" customHeight="1">
      <c r="A78" s="273"/>
      <c r="B78" s="275"/>
      <c r="C78" s="272" t="s">
        <v>55</v>
      </c>
      <c r="D78" s="438">
        <v>400</v>
      </c>
      <c r="E78" s="439">
        <v>450</v>
      </c>
      <c r="F78" s="36">
        <f t="shared" si="4"/>
        <v>50</v>
      </c>
      <c r="G78" s="38"/>
    </row>
    <row r="79" spans="1:7" ht="18.75" customHeight="1">
      <c r="A79" s="250" t="s">
        <v>412</v>
      </c>
      <c r="B79" s="261"/>
      <c r="C79" s="261"/>
      <c r="D79" s="433">
        <f>D80</f>
        <v>68180</v>
      </c>
      <c r="E79" s="434">
        <v>98101</v>
      </c>
      <c r="F79" s="20">
        <f t="shared" si="4"/>
        <v>29921</v>
      </c>
      <c r="G79" s="22"/>
    </row>
    <row r="80" spans="1:7" ht="18.75" customHeight="1">
      <c r="A80" s="273"/>
      <c r="B80" s="272" t="s">
        <v>413</v>
      </c>
      <c r="C80" s="312"/>
      <c r="D80" s="435">
        <f>SUM(D81:D85)</f>
        <v>68180</v>
      </c>
      <c r="E80" s="436">
        <v>98101</v>
      </c>
      <c r="F80" s="26">
        <f t="shared" si="4"/>
        <v>29921</v>
      </c>
      <c r="G80" s="28"/>
    </row>
    <row r="81" spans="1:7" ht="18.75" customHeight="1">
      <c r="A81" s="273"/>
      <c r="B81" s="275"/>
      <c r="C81" s="312" t="s">
        <v>414</v>
      </c>
      <c r="D81" s="435">
        <v>1800</v>
      </c>
      <c r="E81" s="436">
        <v>7860</v>
      </c>
      <c r="F81" s="26">
        <f t="shared" si="4"/>
        <v>6060</v>
      </c>
      <c r="G81" s="28"/>
    </row>
    <row r="82" spans="1:7" ht="18.75" customHeight="1">
      <c r="A82" s="273"/>
      <c r="B82" s="275"/>
      <c r="C82" s="274" t="s">
        <v>415</v>
      </c>
      <c r="D82" s="435">
        <v>14560</v>
      </c>
      <c r="E82" s="436">
        <v>22198</v>
      </c>
      <c r="F82" s="26">
        <f t="shared" si="4"/>
        <v>7638</v>
      </c>
      <c r="G82" s="28"/>
    </row>
    <row r="83" spans="1:7" ht="18.75" customHeight="1">
      <c r="A83" s="273"/>
      <c r="B83" s="275"/>
      <c r="C83" s="312" t="s">
        <v>416</v>
      </c>
      <c r="D83" s="435">
        <v>4200</v>
      </c>
      <c r="E83" s="436">
        <v>4700</v>
      </c>
      <c r="F83" s="26">
        <f t="shared" si="4"/>
        <v>500</v>
      </c>
      <c r="G83" s="28"/>
    </row>
    <row r="84" spans="1:7" ht="18.75" customHeight="1">
      <c r="A84" s="273"/>
      <c r="B84" s="275"/>
      <c r="C84" s="274" t="s">
        <v>417</v>
      </c>
      <c r="D84" s="435">
        <v>100</v>
      </c>
      <c r="E84" s="436">
        <v>300</v>
      </c>
      <c r="F84" s="26">
        <f t="shared" si="4"/>
        <v>200</v>
      </c>
      <c r="G84" s="28"/>
    </row>
    <row r="85" spans="1:7" ht="18.75" customHeight="1" thickBot="1">
      <c r="A85" s="282"/>
      <c r="B85" s="283"/>
      <c r="C85" s="356" t="s">
        <v>82</v>
      </c>
      <c r="D85" s="443">
        <v>47520</v>
      </c>
      <c r="E85" s="444">
        <v>63043</v>
      </c>
      <c r="F85" s="61">
        <f t="shared" si="4"/>
        <v>15523</v>
      </c>
      <c r="G85" s="52"/>
    </row>
    <row r="86" spans="1:7" ht="18.75" customHeight="1">
      <c r="A86" s="328"/>
      <c r="B86" s="328"/>
      <c r="C86" s="328"/>
      <c r="D86" s="448"/>
      <c r="E86" s="449"/>
      <c r="F86" s="65"/>
      <c r="G86" s="68"/>
    </row>
    <row r="87" spans="1:7" ht="18.600000000000001" customHeight="1" thickBot="1">
      <c r="A87" s="286" t="s">
        <v>42</v>
      </c>
      <c r="B87" s="286"/>
      <c r="C87" s="286"/>
      <c r="D87" s="53"/>
      <c r="E87" s="2"/>
      <c r="F87" s="54"/>
      <c r="G87" s="7" t="s">
        <v>2</v>
      </c>
    </row>
    <row r="88" spans="1:7" ht="30" customHeight="1">
      <c r="A88" s="240" t="s">
        <v>3</v>
      </c>
      <c r="B88" s="241" t="s">
        <v>4</v>
      </c>
      <c r="C88" s="241" t="s">
        <v>5</v>
      </c>
      <c r="D88" s="55" t="s">
        <v>6</v>
      </c>
      <c r="E88" s="11" t="s">
        <v>7</v>
      </c>
      <c r="F88" s="56" t="s">
        <v>8</v>
      </c>
      <c r="G88" s="13" t="s">
        <v>9</v>
      </c>
    </row>
    <row r="89" spans="1:7" ht="18.75" customHeight="1">
      <c r="A89" s="651" t="s">
        <v>418</v>
      </c>
      <c r="B89" s="261"/>
      <c r="C89" s="261"/>
      <c r="D89" s="433">
        <f>D90+D92</f>
        <v>33260</v>
      </c>
      <c r="E89" s="434">
        <v>52300</v>
      </c>
      <c r="F89" s="20">
        <f t="shared" ref="F89:F119" si="5">E89-D89</f>
        <v>19040</v>
      </c>
      <c r="G89" s="22"/>
    </row>
    <row r="90" spans="1:7" ht="18.75" customHeight="1">
      <c r="A90" s="652"/>
      <c r="B90" s="649" t="s">
        <v>419</v>
      </c>
      <c r="C90" s="312"/>
      <c r="D90" s="435">
        <f>SUM(D91:D91)</f>
        <v>18050</v>
      </c>
      <c r="E90" s="436">
        <v>22840</v>
      </c>
      <c r="F90" s="26">
        <f t="shared" si="5"/>
        <v>4790</v>
      </c>
      <c r="G90" s="28"/>
    </row>
    <row r="91" spans="1:7" ht="18.75" customHeight="1">
      <c r="A91" s="273"/>
      <c r="B91" s="653"/>
      <c r="C91" s="312" t="s">
        <v>420</v>
      </c>
      <c r="D91" s="435">
        <v>18050</v>
      </c>
      <c r="E91" s="436">
        <v>22840</v>
      </c>
      <c r="F91" s="26">
        <f t="shared" si="5"/>
        <v>4790</v>
      </c>
      <c r="G91" s="28"/>
    </row>
    <row r="92" spans="1:7" ht="18.75" customHeight="1">
      <c r="A92" s="450"/>
      <c r="B92" s="272" t="s">
        <v>384</v>
      </c>
      <c r="C92" s="312"/>
      <c r="D92" s="435">
        <f>SUM(D93:D93)</f>
        <v>15210</v>
      </c>
      <c r="E92" s="436">
        <v>29460</v>
      </c>
      <c r="F92" s="26">
        <f t="shared" si="5"/>
        <v>14250</v>
      </c>
      <c r="G92" s="28"/>
    </row>
    <row r="93" spans="1:7" ht="18.75" customHeight="1">
      <c r="A93" s="273"/>
      <c r="B93" s="275"/>
      <c r="C93" s="312" t="s">
        <v>421</v>
      </c>
      <c r="D93" s="435">
        <v>15210</v>
      </c>
      <c r="E93" s="436">
        <v>29460</v>
      </c>
      <c r="F93" s="26">
        <f t="shared" si="5"/>
        <v>14250</v>
      </c>
      <c r="G93" s="28"/>
    </row>
    <row r="94" spans="1:7" ht="18.75" customHeight="1">
      <c r="A94" s="250" t="s">
        <v>114</v>
      </c>
      <c r="B94" s="261"/>
      <c r="C94" s="261"/>
      <c r="D94" s="433">
        <f>D95+D145+D149</f>
        <v>0</v>
      </c>
      <c r="E94" s="434">
        <f>E95+E145+E149</f>
        <v>0</v>
      </c>
      <c r="F94" s="20">
        <f t="shared" si="5"/>
        <v>0</v>
      </c>
      <c r="G94" s="22"/>
    </row>
    <row r="95" spans="1:7" ht="18.75" customHeight="1">
      <c r="A95" s="273"/>
      <c r="B95" s="272" t="s">
        <v>114</v>
      </c>
      <c r="C95" s="312"/>
      <c r="D95" s="435">
        <f>SUM(D96:D96)</f>
        <v>0</v>
      </c>
      <c r="E95" s="436">
        <f>SUM(E96:E96)</f>
        <v>0</v>
      </c>
      <c r="F95" s="26">
        <f t="shared" si="5"/>
        <v>0</v>
      </c>
      <c r="G95" s="28"/>
    </row>
    <row r="96" spans="1:7" ht="18.75" customHeight="1">
      <c r="A96" s="273"/>
      <c r="B96" s="275"/>
      <c r="C96" s="312" t="s">
        <v>114</v>
      </c>
      <c r="D96" s="435">
        <v>0</v>
      </c>
      <c r="E96" s="436">
        <v>0</v>
      </c>
      <c r="F96" s="26">
        <f t="shared" si="5"/>
        <v>0</v>
      </c>
      <c r="G96" s="28"/>
    </row>
    <row r="97" spans="1:7" ht="18.75" customHeight="1">
      <c r="A97" s="250" t="s">
        <v>422</v>
      </c>
      <c r="B97" s="261"/>
      <c r="C97" s="261"/>
      <c r="D97" s="433">
        <f>D98+D101</f>
        <v>0</v>
      </c>
      <c r="E97" s="434">
        <f>E98+E101</f>
        <v>0</v>
      </c>
      <c r="F97" s="20">
        <f t="shared" si="5"/>
        <v>0</v>
      </c>
      <c r="G97" s="22"/>
    </row>
    <row r="98" spans="1:7" ht="18.75" customHeight="1">
      <c r="A98" s="273"/>
      <c r="B98" s="272" t="s">
        <v>423</v>
      </c>
      <c r="C98" s="312"/>
      <c r="D98" s="435">
        <f>SUM(D99:D100)</f>
        <v>0</v>
      </c>
      <c r="E98" s="436">
        <f>SUM(E99:E100)</f>
        <v>0</v>
      </c>
      <c r="F98" s="26">
        <f t="shared" si="5"/>
        <v>0</v>
      </c>
      <c r="G98" s="28"/>
    </row>
    <row r="99" spans="1:7" ht="18.75" customHeight="1">
      <c r="A99" s="273"/>
      <c r="B99" s="275"/>
      <c r="C99" s="312" t="s">
        <v>424</v>
      </c>
      <c r="D99" s="435">
        <v>0</v>
      </c>
      <c r="E99" s="436">
        <v>0</v>
      </c>
      <c r="F99" s="26">
        <f t="shared" si="5"/>
        <v>0</v>
      </c>
      <c r="G99" s="28"/>
    </row>
    <row r="100" spans="1:7" ht="18.75" customHeight="1">
      <c r="A100" s="273"/>
      <c r="B100" s="294"/>
      <c r="C100" s="312" t="s">
        <v>425</v>
      </c>
      <c r="D100" s="435">
        <v>0</v>
      </c>
      <c r="E100" s="436">
        <v>0</v>
      </c>
      <c r="F100" s="26">
        <f t="shared" si="5"/>
        <v>0</v>
      </c>
      <c r="G100" s="28"/>
    </row>
    <row r="101" spans="1:7" ht="18.75" customHeight="1">
      <c r="A101" s="273"/>
      <c r="B101" s="275" t="s">
        <v>113</v>
      </c>
      <c r="C101" s="294"/>
      <c r="D101" s="446">
        <f>SUM(D102:D104)</f>
        <v>0</v>
      </c>
      <c r="E101" s="447">
        <f>SUM(E102:E104)</f>
        <v>0</v>
      </c>
      <c r="F101" s="70">
        <f t="shared" si="5"/>
        <v>0</v>
      </c>
      <c r="G101" s="94"/>
    </row>
    <row r="102" spans="1:7" ht="18.75" customHeight="1">
      <c r="A102" s="273"/>
      <c r="B102" s="275"/>
      <c r="C102" s="312" t="s">
        <v>426</v>
      </c>
      <c r="D102" s="435">
        <v>0</v>
      </c>
      <c r="E102" s="436">
        <v>0</v>
      </c>
      <c r="F102" s="26">
        <f t="shared" si="5"/>
        <v>0</v>
      </c>
      <c r="G102" s="28"/>
    </row>
    <row r="103" spans="1:7" ht="18.75" customHeight="1">
      <c r="A103" s="273"/>
      <c r="B103" s="275"/>
      <c r="C103" s="312" t="s">
        <v>427</v>
      </c>
      <c r="D103" s="435">
        <v>0</v>
      </c>
      <c r="E103" s="436">
        <v>0</v>
      </c>
      <c r="F103" s="26">
        <f t="shared" si="5"/>
        <v>0</v>
      </c>
      <c r="G103" s="28"/>
    </row>
    <row r="104" spans="1:7" ht="18.75" customHeight="1">
      <c r="A104" s="273"/>
      <c r="B104" s="275"/>
      <c r="C104" s="272" t="s">
        <v>104</v>
      </c>
      <c r="D104" s="438">
        <v>0</v>
      </c>
      <c r="E104" s="439">
        <v>0</v>
      </c>
      <c r="F104" s="36">
        <f t="shared" si="5"/>
        <v>0</v>
      </c>
      <c r="G104" s="38"/>
    </row>
    <row r="105" spans="1:7" ht="18.75" customHeight="1">
      <c r="A105" s="250" t="s">
        <v>63</v>
      </c>
      <c r="B105" s="261"/>
      <c r="C105" s="261"/>
      <c r="D105" s="433">
        <f>D106+D109</f>
        <v>17300</v>
      </c>
      <c r="E105" s="434">
        <v>58500</v>
      </c>
      <c r="F105" s="20">
        <f t="shared" si="5"/>
        <v>41200</v>
      </c>
      <c r="G105" s="22"/>
    </row>
    <row r="106" spans="1:7" ht="18.75" customHeight="1">
      <c r="A106" s="273"/>
      <c r="B106" s="272" t="s">
        <v>64</v>
      </c>
      <c r="C106" s="312"/>
      <c r="D106" s="435">
        <f>SUM(D107:D108)</f>
        <v>14000</v>
      </c>
      <c r="E106" s="436">
        <v>35000</v>
      </c>
      <c r="F106" s="26">
        <f t="shared" si="5"/>
        <v>21000</v>
      </c>
      <c r="G106" s="28"/>
    </row>
    <row r="107" spans="1:7" ht="18.75" customHeight="1">
      <c r="A107" s="273"/>
      <c r="B107" s="275"/>
      <c r="C107" s="312" t="s">
        <v>64</v>
      </c>
      <c r="D107" s="435">
        <v>10000</v>
      </c>
      <c r="E107" s="436">
        <v>30000</v>
      </c>
      <c r="F107" s="26">
        <f t="shared" si="5"/>
        <v>20000</v>
      </c>
      <c r="G107" s="28"/>
    </row>
    <row r="108" spans="1:7" ht="18.75" customHeight="1">
      <c r="A108" s="273"/>
      <c r="B108" s="275"/>
      <c r="C108" s="312" t="s">
        <v>66</v>
      </c>
      <c r="D108" s="435">
        <v>4000</v>
      </c>
      <c r="E108" s="436">
        <v>5000</v>
      </c>
      <c r="F108" s="26">
        <f t="shared" si="5"/>
        <v>1000</v>
      </c>
      <c r="G108" s="28"/>
    </row>
    <row r="109" spans="1:7" ht="18.75" customHeight="1">
      <c r="A109" s="273"/>
      <c r="B109" s="272" t="s">
        <v>428</v>
      </c>
      <c r="C109" s="312"/>
      <c r="D109" s="435">
        <f>SUM(D110:D110)</f>
        <v>3300</v>
      </c>
      <c r="E109" s="436">
        <v>23500</v>
      </c>
      <c r="F109" s="26">
        <f t="shared" si="5"/>
        <v>20200</v>
      </c>
      <c r="G109" s="28"/>
    </row>
    <row r="110" spans="1:7" ht="18.75" customHeight="1">
      <c r="A110" s="273"/>
      <c r="B110" s="275"/>
      <c r="C110" s="312" t="s">
        <v>65</v>
      </c>
      <c r="D110" s="435">
        <v>3300</v>
      </c>
      <c r="E110" s="436">
        <v>23500</v>
      </c>
      <c r="F110" s="26">
        <f t="shared" si="5"/>
        <v>20200</v>
      </c>
      <c r="G110" s="28"/>
    </row>
    <row r="111" spans="1:7" ht="18.75" customHeight="1">
      <c r="A111" s="250" t="s">
        <v>105</v>
      </c>
      <c r="B111" s="261"/>
      <c r="C111" s="261"/>
      <c r="D111" s="433">
        <f>D112</f>
        <v>0</v>
      </c>
      <c r="E111" s="434">
        <f>E112</f>
        <v>0</v>
      </c>
      <c r="F111" s="20">
        <f t="shared" si="5"/>
        <v>0</v>
      </c>
      <c r="G111" s="22"/>
    </row>
    <row r="112" spans="1:7" ht="18.75" customHeight="1">
      <c r="A112" s="273"/>
      <c r="B112" s="272" t="s">
        <v>105</v>
      </c>
      <c r="C112" s="312"/>
      <c r="D112" s="435">
        <f>SUM(D113)</f>
        <v>0</v>
      </c>
      <c r="E112" s="436">
        <f>SUM(E113)</f>
        <v>0</v>
      </c>
      <c r="F112" s="26">
        <f t="shared" si="5"/>
        <v>0</v>
      </c>
      <c r="G112" s="28"/>
    </row>
    <row r="113" spans="1:7" ht="18.75" customHeight="1">
      <c r="A113" s="293"/>
      <c r="B113" s="294"/>
      <c r="C113" s="312" t="s">
        <v>105</v>
      </c>
      <c r="D113" s="435">
        <v>0</v>
      </c>
      <c r="E113" s="436">
        <v>0</v>
      </c>
      <c r="F113" s="26">
        <f t="shared" si="5"/>
        <v>0</v>
      </c>
      <c r="G113" s="28"/>
    </row>
    <row r="114" spans="1:7" ht="18.75" customHeight="1">
      <c r="A114" s="295" t="s">
        <v>110</v>
      </c>
      <c r="B114" s="296"/>
      <c r="C114" s="296"/>
      <c r="D114" s="440">
        <f>D115</f>
        <v>0</v>
      </c>
      <c r="E114" s="441">
        <f>E115</f>
        <v>0</v>
      </c>
      <c r="F114" s="107">
        <f t="shared" si="5"/>
        <v>0</v>
      </c>
      <c r="G114" s="442"/>
    </row>
    <row r="115" spans="1:7" ht="18.75" customHeight="1">
      <c r="A115" s="273"/>
      <c r="B115" s="272" t="s">
        <v>110</v>
      </c>
      <c r="C115" s="312"/>
      <c r="D115" s="435">
        <f>SUM(D116)</f>
        <v>0</v>
      </c>
      <c r="E115" s="436">
        <f>SUM(E116)</f>
        <v>0</v>
      </c>
      <c r="F115" s="26">
        <f t="shared" si="5"/>
        <v>0</v>
      </c>
      <c r="G115" s="28"/>
    </row>
    <row r="116" spans="1:7" ht="18.75" customHeight="1">
      <c r="A116" s="273"/>
      <c r="B116" s="275"/>
      <c r="C116" s="272" t="s">
        <v>110</v>
      </c>
      <c r="D116" s="438">
        <v>0</v>
      </c>
      <c r="E116" s="439">
        <v>0</v>
      </c>
      <c r="F116" s="36">
        <f t="shared" si="5"/>
        <v>0</v>
      </c>
      <c r="G116" s="38"/>
    </row>
    <row r="117" spans="1:7" ht="18.75" customHeight="1">
      <c r="A117" s="250" t="s">
        <v>112</v>
      </c>
      <c r="B117" s="261"/>
      <c r="C117" s="261"/>
      <c r="D117" s="433">
        <f>D118</f>
        <v>11353</v>
      </c>
      <c r="E117" s="434">
        <v>11779</v>
      </c>
      <c r="F117" s="20">
        <f t="shared" si="5"/>
        <v>426</v>
      </c>
      <c r="G117" s="22"/>
    </row>
    <row r="118" spans="1:7" ht="18.75" customHeight="1">
      <c r="A118" s="273"/>
      <c r="B118" s="272" t="s">
        <v>112</v>
      </c>
      <c r="C118" s="312"/>
      <c r="D118" s="435">
        <f>SUM(D119)</f>
        <v>11353</v>
      </c>
      <c r="E118" s="436">
        <v>11779</v>
      </c>
      <c r="F118" s="26">
        <f t="shared" si="5"/>
        <v>426</v>
      </c>
      <c r="G118" s="28"/>
    </row>
    <row r="119" spans="1:7" ht="18.75" customHeight="1" thickBot="1">
      <c r="A119" s="282"/>
      <c r="B119" s="283"/>
      <c r="C119" s="356" t="s">
        <v>112</v>
      </c>
      <c r="D119" s="443">
        <v>11353</v>
      </c>
      <c r="E119" s="444">
        <v>11779</v>
      </c>
      <c r="F119" s="61">
        <f t="shared" si="5"/>
        <v>426</v>
      </c>
      <c r="G119" s="52"/>
    </row>
  </sheetData>
  <sheetProtection selectLockedCells="1"/>
  <protectedRanges>
    <protectedRange sqref="E28:F28 E29:E37 E5:E22 E89:E119 E53:E87 E40:E51 E24:E27" name="범위1"/>
    <protectedRange sqref="D29:D30 D8:D9 D91 D56:D57 D42 D12 D14 D17 D19:D22 D24 D27 D33:D34 D37 D45:D46 D49:D51 D59:D60 D62 D64:D65 D68:D74 D76:D78 D81:D87 D93 D96 D99:D100 D102:D104 D107:D108 D110 D113 D116 D119" name="범위1_1"/>
    <protectedRange sqref="D5:D7 D10:D11 D13 D15:D16 D18 D25:D26 D28 D31:D32 D35:D36 D40:D41 D43:D44 D47:D48 D53:D55 D58 D61 D63 D66:D67 D75 D79:D80 D89:D90 D92 D94:D95 D97:D98 D101 D105:D106 D109 D111:D112 D114:D115 D117:D118 D23:E23" name="범위1_1_1"/>
    <protectedRange sqref="D4:E4" name="범위1_1_1_1_1_1"/>
    <protectedRange sqref="D39:E39" name="범위1_1_1_1_1_1_1"/>
    <protectedRange sqref="D52:E52" name="범위1_1_1_1_1_1_2"/>
    <protectedRange sqref="D88:E88" name="범위1_1_1_1_1_1_3"/>
  </protectedRanges>
  <mergeCells count="9">
    <mergeCell ref="B63:B64"/>
    <mergeCell ref="A89:A90"/>
    <mergeCell ref="B90:B91"/>
    <mergeCell ref="A1:G1"/>
    <mergeCell ref="A5:C5"/>
    <mergeCell ref="A10:A11"/>
    <mergeCell ref="A15:A16"/>
    <mergeCell ref="A53:C53"/>
    <mergeCell ref="B58:B5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&amp;C - &amp;P+160 -</oddFooter>
  </headerFooter>
  <rowBreaks count="3" manualBreakCount="3">
    <brk id="37" max="16383" man="1"/>
    <brk id="50" max="16383" man="1"/>
    <brk id="86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F59CC-3A9E-41BF-93AD-AF12CEB03150}">
  <sheetPr>
    <pageSetUpPr fitToPage="1"/>
  </sheetPr>
  <dimension ref="A1:G118"/>
  <sheetViews>
    <sheetView showGridLines="0" view="pageBreakPreview" zoomScaleNormal="100" zoomScaleSheetLayoutView="100" workbookViewId="0">
      <selection activeCell="E54" sqref="E54"/>
    </sheetView>
  </sheetViews>
  <sheetFormatPr defaultColWidth="9" defaultRowHeight="13.5"/>
  <cols>
    <col min="1" max="1" width="10.625" style="392" customWidth="1"/>
    <col min="2" max="2" width="12.625" style="392" customWidth="1"/>
    <col min="3" max="3" width="15" style="392" customWidth="1"/>
    <col min="4" max="5" width="13.25" style="392" customWidth="1"/>
    <col min="6" max="6" width="12.5" style="392" customWidth="1"/>
    <col min="7" max="7" width="6.875" style="392" customWidth="1"/>
    <col min="8" max="16384" width="9" style="392"/>
  </cols>
  <sheetData>
    <row r="1" spans="1:7" ht="18" customHeight="1">
      <c r="A1" s="625" t="s">
        <v>429</v>
      </c>
      <c r="B1" s="625"/>
      <c r="C1" s="625"/>
      <c r="D1" s="625"/>
      <c r="E1" s="625"/>
      <c r="F1" s="625"/>
      <c r="G1" s="625"/>
    </row>
    <row r="2" spans="1:7" ht="18" customHeight="1">
      <c r="A2" s="2"/>
      <c r="B2" s="2"/>
      <c r="C2" s="2"/>
      <c r="D2" s="3"/>
      <c r="E2" s="3"/>
      <c r="F2" s="4"/>
      <c r="G2" s="5"/>
    </row>
    <row r="3" spans="1:7" ht="18" customHeight="1" thickBot="1">
      <c r="A3" s="6" t="s">
        <v>1</v>
      </c>
      <c r="B3" s="6"/>
      <c r="C3" s="6"/>
      <c r="D3" s="2"/>
      <c r="E3" s="2"/>
      <c r="F3" s="4"/>
      <c r="G3" s="7" t="s">
        <v>2</v>
      </c>
    </row>
    <row r="4" spans="1:7" ht="30" customHeight="1">
      <c r="A4" s="240" t="s">
        <v>3</v>
      </c>
      <c r="B4" s="241" t="s">
        <v>4</v>
      </c>
      <c r="C4" s="241" t="s">
        <v>5</v>
      </c>
      <c r="D4" s="10" t="s">
        <v>6</v>
      </c>
      <c r="E4" s="11" t="s">
        <v>7</v>
      </c>
      <c r="F4" s="12" t="s">
        <v>8</v>
      </c>
      <c r="G4" s="13" t="s">
        <v>9</v>
      </c>
    </row>
    <row r="5" spans="1:7" ht="24.75" customHeight="1">
      <c r="A5" s="644" t="s">
        <v>10</v>
      </c>
      <c r="B5" s="645"/>
      <c r="C5" s="646"/>
      <c r="D5" s="430">
        <f>D6+D10+D15+D25+D31+D34+D40+D43+D47</f>
        <v>1024597</v>
      </c>
      <c r="E5" s="431">
        <f>E6+E10+E15+E25+E31+E34+E40+E43+E47</f>
        <v>1010935</v>
      </c>
      <c r="F5" s="15">
        <f t="shared" ref="F5:F27" si="0">E5-D5</f>
        <v>-13662</v>
      </c>
      <c r="G5" s="432"/>
    </row>
    <row r="6" spans="1:7" ht="18.75" customHeight="1">
      <c r="A6" s="250" t="s">
        <v>378</v>
      </c>
      <c r="B6" s="261"/>
      <c r="C6" s="296"/>
      <c r="D6" s="433">
        <f>D7</f>
        <v>415416</v>
      </c>
      <c r="E6" s="434">
        <f>E7</f>
        <v>421836</v>
      </c>
      <c r="F6" s="20">
        <f t="shared" si="0"/>
        <v>6420</v>
      </c>
      <c r="G6" s="22"/>
    </row>
    <row r="7" spans="1:7" ht="18.75" customHeight="1">
      <c r="A7" s="273"/>
      <c r="B7" s="275" t="s">
        <v>378</v>
      </c>
      <c r="C7" s="294"/>
      <c r="D7" s="435">
        <f>SUM(D8:D9)</f>
        <v>415416</v>
      </c>
      <c r="E7" s="436">
        <f>SUM(E8:E9)</f>
        <v>421836</v>
      </c>
      <c r="F7" s="26">
        <f t="shared" si="0"/>
        <v>6420</v>
      </c>
      <c r="G7" s="28"/>
    </row>
    <row r="8" spans="1:7" ht="18.75" customHeight="1">
      <c r="A8" s="273"/>
      <c r="B8" s="275"/>
      <c r="C8" s="294" t="s">
        <v>379</v>
      </c>
      <c r="D8" s="435">
        <v>415416</v>
      </c>
      <c r="E8" s="436">
        <v>421836</v>
      </c>
      <c r="F8" s="26">
        <f t="shared" si="0"/>
        <v>6420</v>
      </c>
      <c r="G8" s="28"/>
    </row>
    <row r="9" spans="1:7" ht="18.75" customHeight="1">
      <c r="A9" s="273"/>
      <c r="B9" s="275"/>
      <c r="C9" s="294" t="s">
        <v>380</v>
      </c>
      <c r="D9" s="435">
        <v>0</v>
      </c>
      <c r="E9" s="436">
        <v>0</v>
      </c>
      <c r="F9" s="26">
        <f t="shared" si="0"/>
        <v>0</v>
      </c>
      <c r="G9" s="28"/>
    </row>
    <row r="10" spans="1:7" ht="18.75" customHeight="1">
      <c r="A10" s="651" t="s">
        <v>381</v>
      </c>
      <c r="B10" s="261"/>
      <c r="C10" s="296"/>
      <c r="D10" s="433">
        <f>D11+D13</f>
        <v>114915</v>
      </c>
      <c r="E10" s="434">
        <f>E11+E13</f>
        <v>111330</v>
      </c>
      <c r="F10" s="20">
        <f t="shared" si="0"/>
        <v>-3585</v>
      </c>
      <c r="G10" s="22"/>
    </row>
    <row r="11" spans="1:7" ht="18.75" customHeight="1">
      <c r="A11" s="652"/>
      <c r="B11" s="275" t="s">
        <v>382</v>
      </c>
      <c r="C11" s="294"/>
      <c r="D11" s="435">
        <f>SUM(D12:D12)</f>
        <v>74655</v>
      </c>
      <c r="E11" s="436">
        <f>SUM(E12:E12)</f>
        <v>72180</v>
      </c>
      <c r="F11" s="26">
        <f t="shared" si="0"/>
        <v>-2475</v>
      </c>
      <c r="G11" s="28"/>
    </row>
    <row r="12" spans="1:7" ht="18.75" customHeight="1">
      <c r="A12" s="273"/>
      <c r="B12" s="294"/>
      <c r="C12" s="294" t="s">
        <v>383</v>
      </c>
      <c r="D12" s="435">
        <v>74655</v>
      </c>
      <c r="E12" s="436">
        <v>72180</v>
      </c>
      <c r="F12" s="26">
        <f t="shared" si="0"/>
        <v>-2475</v>
      </c>
      <c r="G12" s="28"/>
    </row>
    <row r="13" spans="1:7" ht="18.75" customHeight="1">
      <c r="A13" s="306"/>
      <c r="B13" s="275" t="s">
        <v>384</v>
      </c>
      <c r="C13" s="294"/>
      <c r="D13" s="435">
        <f>SUM(D14:D14)</f>
        <v>40260</v>
      </c>
      <c r="E13" s="436">
        <f>SUM(E14:E14)</f>
        <v>39150</v>
      </c>
      <c r="F13" s="26">
        <f t="shared" si="0"/>
        <v>-1110</v>
      </c>
      <c r="G13" s="28"/>
    </row>
    <row r="14" spans="1:7" ht="18.75" customHeight="1">
      <c r="A14" s="273"/>
      <c r="B14" s="275"/>
      <c r="C14" s="294" t="s">
        <v>384</v>
      </c>
      <c r="D14" s="435">
        <v>40260</v>
      </c>
      <c r="E14" s="436">
        <v>39150</v>
      </c>
      <c r="F14" s="26">
        <f t="shared" si="0"/>
        <v>-1110</v>
      </c>
      <c r="G14" s="28"/>
    </row>
    <row r="15" spans="1:7" ht="18.75" customHeight="1">
      <c r="A15" s="651" t="s">
        <v>385</v>
      </c>
      <c r="B15" s="261"/>
      <c r="C15" s="296"/>
      <c r="D15" s="433">
        <f>D16+D18+D23</f>
        <v>449330</v>
      </c>
      <c r="E15" s="434">
        <f>E16+E18+E23</f>
        <v>456309</v>
      </c>
      <c r="F15" s="20">
        <f t="shared" si="0"/>
        <v>6979</v>
      </c>
      <c r="G15" s="22"/>
    </row>
    <row r="16" spans="1:7" ht="18.75" customHeight="1">
      <c r="A16" s="654"/>
      <c r="B16" s="275" t="s">
        <v>386</v>
      </c>
      <c r="C16" s="294"/>
      <c r="D16" s="435">
        <f>SUM(D17:D17)</f>
        <v>351120</v>
      </c>
      <c r="E16" s="436">
        <f>SUM(E17:E17)</f>
        <v>358637</v>
      </c>
      <c r="F16" s="26">
        <f>E16-D16</f>
        <v>7517</v>
      </c>
      <c r="G16" s="28"/>
    </row>
    <row r="17" spans="1:7" ht="18.75" customHeight="1">
      <c r="A17" s="273"/>
      <c r="B17" s="294"/>
      <c r="C17" s="294" t="s">
        <v>386</v>
      </c>
      <c r="D17" s="435">
        <v>351120</v>
      </c>
      <c r="E17" s="436">
        <v>358637</v>
      </c>
      <c r="F17" s="26">
        <f t="shared" ref="F17:F24" si="1">E17-D17</f>
        <v>7517</v>
      </c>
      <c r="G17" s="28"/>
    </row>
    <row r="18" spans="1:7" ht="18.75" customHeight="1">
      <c r="A18" s="273"/>
      <c r="B18" s="275" t="s">
        <v>387</v>
      </c>
      <c r="C18" s="294"/>
      <c r="D18" s="435">
        <f>SUM(D19:D22)</f>
        <v>98210</v>
      </c>
      <c r="E18" s="436">
        <f>SUM(E19:E22)</f>
        <v>97672</v>
      </c>
      <c r="F18" s="26">
        <f t="shared" si="1"/>
        <v>-538</v>
      </c>
      <c r="G18" s="28"/>
    </row>
    <row r="19" spans="1:7" ht="18.75" customHeight="1">
      <c r="A19" s="273"/>
      <c r="B19" s="275"/>
      <c r="C19" s="294" t="s">
        <v>388</v>
      </c>
      <c r="D19" s="435">
        <v>0</v>
      </c>
      <c r="E19" s="436">
        <v>0</v>
      </c>
      <c r="F19" s="26">
        <f t="shared" si="1"/>
        <v>0</v>
      </c>
      <c r="G19" s="28"/>
    </row>
    <row r="20" spans="1:7" ht="18.75" customHeight="1">
      <c r="A20" s="273"/>
      <c r="B20" s="275"/>
      <c r="C20" s="294" t="s">
        <v>389</v>
      </c>
      <c r="D20" s="435">
        <v>0</v>
      </c>
      <c r="E20" s="436">
        <v>0</v>
      </c>
      <c r="F20" s="26">
        <f t="shared" si="1"/>
        <v>0</v>
      </c>
      <c r="G20" s="28"/>
    </row>
    <row r="21" spans="1:7" ht="22.5" customHeight="1">
      <c r="A21" s="273"/>
      <c r="B21" s="275"/>
      <c r="C21" s="320" t="s">
        <v>390</v>
      </c>
      <c r="D21" s="435">
        <v>0</v>
      </c>
      <c r="E21" s="436">
        <v>0</v>
      </c>
      <c r="F21" s="26">
        <f t="shared" si="1"/>
        <v>0</v>
      </c>
      <c r="G21" s="28"/>
    </row>
    <row r="22" spans="1:7" ht="18.75" customHeight="1">
      <c r="A22" s="273"/>
      <c r="B22" s="294"/>
      <c r="C22" s="294" t="s">
        <v>391</v>
      </c>
      <c r="D22" s="435">
        <v>98210</v>
      </c>
      <c r="E22" s="436">
        <v>97672</v>
      </c>
      <c r="F22" s="26">
        <f t="shared" si="1"/>
        <v>-538</v>
      </c>
      <c r="G22" s="28"/>
    </row>
    <row r="23" spans="1:7" ht="18.75" customHeight="1">
      <c r="A23" s="273"/>
      <c r="B23" s="325" t="s">
        <v>392</v>
      </c>
      <c r="C23" s="294"/>
      <c r="D23" s="435">
        <f>SUM(D24:D24)</f>
        <v>0</v>
      </c>
      <c r="E23" s="436">
        <f>SUM(E24:E24)</f>
        <v>0</v>
      </c>
      <c r="F23" s="26">
        <f t="shared" si="1"/>
        <v>0</v>
      </c>
      <c r="G23" s="28"/>
    </row>
    <row r="24" spans="1:7" ht="18.75" customHeight="1">
      <c r="A24" s="273"/>
      <c r="B24" s="294"/>
      <c r="C24" s="294" t="s">
        <v>392</v>
      </c>
      <c r="D24" s="435">
        <v>0</v>
      </c>
      <c r="E24" s="436">
        <v>0</v>
      </c>
      <c r="F24" s="26">
        <f t="shared" si="1"/>
        <v>0</v>
      </c>
      <c r="G24" s="28"/>
    </row>
    <row r="25" spans="1:7" ht="18.75" customHeight="1">
      <c r="A25" s="250" t="s">
        <v>30</v>
      </c>
      <c r="B25" s="261"/>
      <c r="C25" s="296"/>
      <c r="D25" s="433">
        <f>D26+D28</f>
        <v>13000</v>
      </c>
      <c r="E25" s="434">
        <f>E26+E28</f>
        <v>16280</v>
      </c>
      <c r="F25" s="20">
        <f t="shared" si="0"/>
        <v>3280</v>
      </c>
      <c r="G25" s="22"/>
    </row>
    <row r="26" spans="1:7" ht="18.75" customHeight="1">
      <c r="A26" s="273"/>
      <c r="B26" s="275" t="s">
        <v>30</v>
      </c>
      <c r="C26" s="294"/>
      <c r="D26" s="435">
        <f>SUM(D27:D27)</f>
        <v>13000</v>
      </c>
      <c r="E26" s="436">
        <f>SUM(E27:E27)</f>
        <v>16280</v>
      </c>
      <c r="F26" s="26">
        <f t="shared" si="0"/>
        <v>3280</v>
      </c>
      <c r="G26" s="28"/>
    </row>
    <row r="27" spans="1:7" ht="18.75" customHeight="1">
      <c r="A27" s="273"/>
      <c r="B27" s="294"/>
      <c r="C27" s="294" t="s">
        <v>30</v>
      </c>
      <c r="D27" s="435">
        <v>13000</v>
      </c>
      <c r="E27" s="436">
        <v>16280</v>
      </c>
      <c r="F27" s="26">
        <f t="shared" si="0"/>
        <v>3280</v>
      </c>
      <c r="G27" s="28"/>
    </row>
    <row r="28" spans="1:7" ht="18.75" customHeight="1">
      <c r="A28" s="273"/>
      <c r="B28" s="275" t="s">
        <v>395</v>
      </c>
      <c r="C28" s="294"/>
      <c r="D28" s="435">
        <f t="shared" ref="D28:F28" si="2">SUM(D29:D30)</f>
        <v>0</v>
      </c>
      <c r="E28" s="436">
        <f t="shared" si="2"/>
        <v>0</v>
      </c>
      <c r="F28" s="435">
        <f t="shared" si="2"/>
        <v>0</v>
      </c>
      <c r="G28" s="28"/>
    </row>
    <row r="29" spans="1:7" ht="18.75" customHeight="1">
      <c r="A29" s="273"/>
      <c r="B29" s="275"/>
      <c r="C29" s="275" t="s">
        <v>23</v>
      </c>
      <c r="D29" s="438">
        <v>0</v>
      </c>
      <c r="E29" s="439">
        <v>0</v>
      </c>
      <c r="F29" s="36">
        <f>E29-D29</f>
        <v>0</v>
      </c>
      <c r="G29" s="38"/>
    </row>
    <row r="30" spans="1:7" ht="18.75" customHeight="1">
      <c r="A30" s="293"/>
      <c r="B30" s="294"/>
      <c r="C30" s="312" t="s">
        <v>24</v>
      </c>
      <c r="D30" s="435">
        <v>0</v>
      </c>
      <c r="E30" s="436">
        <v>0</v>
      </c>
      <c r="F30" s="26">
        <f>E30-D30</f>
        <v>0</v>
      </c>
      <c r="G30" s="28"/>
    </row>
    <row r="31" spans="1:7" ht="18.75" customHeight="1">
      <c r="A31" s="295" t="s">
        <v>114</v>
      </c>
      <c r="B31" s="296"/>
      <c r="C31" s="296"/>
      <c r="D31" s="440">
        <f>D32</f>
        <v>0</v>
      </c>
      <c r="E31" s="441">
        <f>E32</f>
        <v>0</v>
      </c>
      <c r="F31" s="107">
        <f t="shared" ref="F31:F50" si="3">E31-D31</f>
        <v>0</v>
      </c>
      <c r="G31" s="442"/>
    </row>
    <row r="32" spans="1:7" ht="18.75" customHeight="1">
      <c r="A32" s="273"/>
      <c r="B32" s="275" t="s">
        <v>114</v>
      </c>
      <c r="C32" s="294"/>
      <c r="D32" s="435">
        <f>SUM(D33:D33)</f>
        <v>0</v>
      </c>
      <c r="E32" s="436">
        <f>SUM(E33:E33)</f>
        <v>0</v>
      </c>
      <c r="F32" s="26">
        <f t="shared" si="3"/>
        <v>0</v>
      </c>
      <c r="G32" s="28"/>
    </row>
    <row r="33" spans="1:7" ht="18.75" customHeight="1">
      <c r="A33" s="293"/>
      <c r="B33" s="294"/>
      <c r="C33" s="294" t="s">
        <v>397</v>
      </c>
      <c r="D33" s="435">
        <v>0</v>
      </c>
      <c r="E33" s="436">
        <v>0</v>
      </c>
      <c r="F33" s="26">
        <f t="shared" si="3"/>
        <v>0</v>
      </c>
      <c r="G33" s="28"/>
    </row>
    <row r="34" spans="1:7" ht="18.75" customHeight="1">
      <c r="A34" s="295" t="s">
        <v>27</v>
      </c>
      <c r="B34" s="296"/>
      <c r="C34" s="296"/>
      <c r="D34" s="440">
        <f>D35</f>
        <v>0</v>
      </c>
      <c r="E34" s="441">
        <f>E35</f>
        <v>0</v>
      </c>
      <c r="F34" s="107">
        <f t="shared" si="3"/>
        <v>0</v>
      </c>
      <c r="G34" s="442"/>
    </row>
    <row r="35" spans="1:7" ht="18.75" customHeight="1">
      <c r="A35" s="273"/>
      <c r="B35" s="275" t="s">
        <v>27</v>
      </c>
      <c r="C35" s="294"/>
      <c r="D35" s="435">
        <f>SUM(D36:D37)</f>
        <v>0</v>
      </c>
      <c r="E35" s="436">
        <f>SUM(E36:E37)</f>
        <v>0</v>
      </c>
      <c r="F35" s="26">
        <f t="shared" si="3"/>
        <v>0</v>
      </c>
      <c r="G35" s="28"/>
    </row>
    <row r="36" spans="1:7" ht="18.75" customHeight="1">
      <c r="A36" s="273"/>
      <c r="B36" s="275"/>
      <c r="C36" s="294" t="s">
        <v>430</v>
      </c>
      <c r="D36" s="435">
        <v>0</v>
      </c>
      <c r="E36" s="436">
        <v>0</v>
      </c>
      <c r="F36" s="26">
        <f t="shared" si="3"/>
        <v>0</v>
      </c>
      <c r="G36" s="28"/>
    </row>
    <row r="37" spans="1:7" ht="18.75" customHeight="1" thickBot="1">
      <c r="A37" s="282"/>
      <c r="B37" s="283"/>
      <c r="C37" s="283" t="s">
        <v>431</v>
      </c>
      <c r="D37" s="443">
        <v>0</v>
      </c>
      <c r="E37" s="444">
        <v>0</v>
      </c>
      <c r="F37" s="61">
        <f t="shared" si="3"/>
        <v>0</v>
      </c>
      <c r="G37" s="52"/>
    </row>
    <row r="38" spans="1:7" ht="18.75" customHeight="1" thickBot="1">
      <c r="A38" s="286" t="s">
        <v>1</v>
      </c>
      <c r="B38" s="286"/>
      <c r="C38" s="286"/>
      <c r="D38" s="53"/>
      <c r="E38" s="2"/>
      <c r="F38" s="54"/>
      <c r="G38" s="7" t="s">
        <v>2</v>
      </c>
    </row>
    <row r="39" spans="1:7" ht="30" customHeight="1">
      <c r="A39" s="240" t="s">
        <v>3</v>
      </c>
      <c r="B39" s="241" t="s">
        <v>4</v>
      </c>
      <c r="C39" s="241" t="s">
        <v>5</v>
      </c>
      <c r="D39" s="55" t="s">
        <v>6</v>
      </c>
      <c r="E39" s="11" t="s">
        <v>7</v>
      </c>
      <c r="F39" s="56" t="s">
        <v>8</v>
      </c>
      <c r="G39" s="13" t="s">
        <v>9</v>
      </c>
    </row>
    <row r="40" spans="1:7" ht="18.75" customHeight="1">
      <c r="A40" s="322" t="s">
        <v>16</v>
      </c>
      <c r="B40" s="261"/>
      <c r="C40" s="261"/>
      <c r="D40" s="433">
        <f>D41</f>
        <v>0</v>
      </c>
      <c r="E40" s="434">
        <f>E41</f>
        <v>0</v>
      </c>
      <c r="F40" s="20">
        <f t="shared" si="3"/>
        <v>0</v>
      </c>
      <c r="G40" s="22"/>
    </row>
    <row r="41" spans="1:7" ht="18.75" customHeight="1">
      <c r="A41" s="324"/>
      <c r="B41" s="272" t="s">
        <v>16</v>
      </c>
      <c r="C41" s="312"/>
      <c r="D41" s="435">
        <f>SUM(D42:D42)</f>
        <v>0</v>
      </c>
      <c r="E41" s="436">
        <f>SUM(E42:E42)</f>
        <v>0</v>
      </c>
      <c r="F41" s="26">
        <f t="shared" si="3"/>
        <v>0</v>
      </c>
      <c r="G41" s="28"/>
    </row>
    <row r="42" spans="1:7" ht="18.75" customHeight="1">
      <c r="A42" s="293"/>
      <c r="B42" s="294"/>
      <c r="C42" s="294" t="s">
        <v>16</v>
      </c>
      <c r="D42" s="435">
        <v>0</v>
      </c>
      <c r="E42" s="436">
        <v>0</v>
      </c>
      <c r="F42" s="26">
        <f t="shared" si="3"/>
        <v>0</v>
      </c>
      <c r="G42" s="28"/>
    </row>
    <row r="43" spans="1:7" ht="18.75" customHeight="1">
      <c r="A43" s="250" t="s">
        <v>38</v>
      </c>
      <c r="B43" s="261"/>
      <c r="C43" s="261"/>
      <c r="D43" s="433">
        <f>D44</f>
        <v>5180</v>
      </c>
      <c r="E43" s="434">
        <f>E44</f>
        <v>5180</v>
      </c>
      <c r="F43" s="20">
        <f t="shared" si="3"/>
        <v>0</v>
      </c>
      <c r="G43" s="22"/>
    </row>
    <row r="44" spans="1:7" ht="18.75" customHeight="1">
      <c r="A44" s="273"/>
      <c r="B44" s="275" t="s">
        <v>38</v>
      </c>
      <c r="C44" s="275"/>
      <c r="D44" s="438">
        <f>SUM(D45:D46)</f>
        <v>5180</v>
      </c>
      <c r="E44" s="439">
        <f>SUM(E45:E46)</f>
        <v>5180</v>
      </c>
      <c r="F44" s="36">
        <f t="shared" si="3"/>
        <v>0</v>
      </c>
      <c r="G44" s="38"/>
    </row>
    <row r="45" spans="1:7" ht="18.75" customHeight="1">
      <c r="A45" s="273"/>
      <c r="B45" s="275"/>
      <c r="C45" s="312" t="s">
        <v>398</v>
      </c>
      <c r="D45" s="435">
        <v>30</v>
      </c>
      <c r="E45" s="436">
        <v>30</v>
      </c>
      <c r="F45" s="26">
        <f t="shared" si="3"/>
        <v>0</v>
      </c>
      <c r="G45" s="28"/>
    </row>
    <row r="46" spans="1:7" ht="18.75" customHeight="1">
      <c r="A46" s="293"/>
      <c r="B46" s="294"/>
      <c r="C46" s="294" t="s">
        <v>41</v>
      </c>
      <c r="D46" s="435">
        <v>5150</v>
      </c>
      <c r="E46" s="436">
        <v>5150</v>
      </c>
      <c r="F46" s="26">
        <f t="shared" si="3"/>
        <v>0</v>
      </c>
      <c r="G46" s="28"/>
    </row>
    <row r="47" spans="1:7" ht="18.75" customHeight="1">
      <c r="A47" s="295" t="s">
        <v>399</v>
      </c>
      <c r="B47" s="296"/>
      <c r="C47" s="296"/>
      <c r="D47" s="440">
        <f>D48</f>
        <v>26756</v>
      </c>
      <c r="E47" s="441">
        <f>E48</f>
        <v>0</v>
      </c>
      <c r="F47" s="107">
        <f t="shared" si="3"/>
        <v>-26756</v>
      </c>
      <c r="G47" s="442"/>
    </row>
    <row r="48" spans="1:7" ht="18.75" customHeight="1">
      <c r="A48" s="273"/>
      <c r="B48" s="275" t="s">
        <v>399</v>
      </c>
      <c r="C48" s="294"/>
      <c r="D48" s="435">
        <f>SUM(D49:D50)</f>
        <v>26756</v>
      </c>
      <c r="E48" s="436">
        <f>SUM(E49:E50)</f>
        <v>0</v>
      </c>
      <c r="F48" s="26">
        <f t="shared" si="3"/>
        <v>-26756</v>
      </c>
      <c r="G48" s="28"/>
    </row>
    <row r="49" spans="1:7" ht="18.75" customHeight="1">
      <c r="A49" s="273"/>
      <c r="B49" s="275"/>
      <c r="C49" s="294" t="s">
        <v>35</v>
      </c>
      <c r="D49" s="435">
        <v>26756</v>
      </c>
      <c r="E49" s="436">
        <v>0</v>
      </c>
      <c r="F49" s="26">
        <f t="shared" si="3"/>
        <v>-26756</v>
      </c>
      <c r="G49" s="28"/>
    </row>
    <row r="50" spans="1:7" ht="18.75" customHeight="1" thickBot="1">
      <c r="A50" s="282"/>
      <c r="B50" s="283"/>
      <c r="C50" s="283" t="s">
        <v>400</v>
      </c>
      <c r="D50" s="443">
        <v>0</v>
      </c>
      <c r="E50" s="444">
        <v>0</v>
      </c>
      <c r="F50" s="61">
        <f t="shared" si="3"/>
        <v>0</v>
      </c>
      <c r="G50" s="52"/>
    </row>
    <row r="51" spans="1:7" ht="18.600000000000001" customHeight="1" thickBot="1">
      <c r="A51" s="286" t="s">
        <v>42</v>
      </c>
      <c r="B51" s="286"/>
      <c r="C51" s="286"/>
      <c r="D51" s="53"/>
      <c r="E51" s="2"/>
      <c r="F51" s="54"/>
      <c r="G51" s="7" t="s">
        <v>2</v>
      </c>
    </row>
    <row r="52" spans="1:7" ht="30" customHeight="1">
      <c r="A52" s="240" t="s">
        <v>3</v>
      </c>
      <c r="B52" s="241" t="s">
        <v>4</v>
      </c>
      <c r="C52" s="241" t="s">
        <v>5</v>
      </c>
      <c r="D52" s="55" t="s">
        <v>6</v>
      </c>
      <c r="E52" s="11" t="s">
        <v>7</v>
      </c>
      <c r="F52" s="56" t="s">
        <v>8</v>
      </c>
      <c r="G52" s="13" t="s">
        <v>9</v>
      </c>
    </row>
    <row r="53" spans="1:7" ht="24.75" customHeight="1">
      <c r="A53" s="644" t="s">
        <v>43</v>
      </c>
      <c r="B53" s="645"/>
      <c r="C53" s="646"/>
      <c r="D53" s="430">
        <f>D54+D66+D79+D88+D93+D96+D104+D110+D113+D116</f>
        <v>1024597</v>
      </c>
      <c r="E53" s="431">
        <f>E54+E66+E79+E88+E93+E96+E104+E110+E113+E116</f>
        <v>1010935</v>
      </c>
      <c r="F53" s="244">
        <f>E53-D53</f>
        <v>-13662</v>
      </c>
      <c r="G53" s="17"/>
    </row>
    <row r="54" spans="1:7" ht="18.75" customHeight="1">
      <c r="A54" s="295" t="s">
        <v>45</v>
      </c>
      <c r="B54" s="296"/>
      <c r="C54" s="296"/>
      <c r="D54" s="440">
        <f>D55+D58+D61+D63</f>
        <v>619899</v>
      </c>
      <c r="E54" s="441">
        <f>E55+E58+E61+E63</f>
        <v>635245</v>
      </c>
      <c r="F54" s="107">
        <f t="shared" ref="F54:F60" si="4">E54-D54</f>
        <v>15346</v>
      </c>
      <c r="G54" s="442"/>
    </row>
    <row r="55" spans="1:7" ht="18.75" customHeight="1">
      <c r="A55" s="273"/>
      <c r="B55" s="272" t="s">
        <v>401</v>
      </c>
      <c r="C55" s="312"/>
      <c r="D55" s="435">
        <f>SUM(D56:D57)</f>
        <v>58758</v>
      </c>
      <c r="E55" s="436">
        <f>SUM(E56:E57)</f>
        <v>62030</v>
      </c>
      <c r="F55" s="26">
        <f t="shared" si="4"/>
        <v>3272</v>
      </c>
      <c r="G55" s="28"/>
    </row>
    <row r="56" spans="1:7" ht="18.75" customHeight="1">
      <c r="A56" s="273"/>
      <c r="B56" s="275"/>
      <c r="C56" s="312" t="s">
        <v>46</v>
      </c>
      <c r="D56" s="435">
        <v>47238</v>
      </c>
      <c r="E56" s="436">
        <v>48050</v>
      </c>
      <c r="F56" s="26">
        <f t="shared" si="4"/>
        <v>812</v>
      </c>
      <c r="G56" s="28"/>
    </row>
    <row r="57" spans="1:7" ht="18.75" customHeight="1">
      <c r="A57" s="273"/>
      <c r="B57" s="275"/>
      <c r="C57" s="312" t="s">
        <v>402</v>
      </c>
      <c r="D57" s="435">
        <v>11520</v>
      </c>
      <c r="E57" s="436">
        <v>13980</v>
      </c>
      <c r="F57" s="26">
        <f t="shared" si="4"/>
        <v>2460</v>
      </c>
      <c r="G57" s="28"/>
    </row>
    <row r="58" spans="1:7" ht="18.75" customHeight="1">
      <c r="A58" s="273"/>
      <c r="B58" s="272" t="s">
        <v>432</v>
      </c>
      <c r="C58" s="312"/>
      <c r="D58" s="435">
        <f>SUM(D59:D60)</f>
        <v>461167</v>
      </c>
      <c r="E58" s="436">
        <f>SUM(E59:E60)</f>
        <v>471201</v>
      </c>
      <c r="F58" s="26">
        <f t="shared" si="4"/>
        <v>10034</v>
      </c>
      <c r="G58" s="28"/>
    </row>
    <row r="59" spans="1:7" ht="18.75" customHeight="1">
      <c r="A59" s="273"/>
      <c r="B59" s="275"/>
      <c r="C59" s="312" t="s">
        <v>46</v>
      </c>
      <c r="D59" s="435">
        <v>433897</v>
      </c>
      <c r="E59" s="436">
        <v>443931</v>
      </c>
      <c r="F59" s="26">
        <f t="shared" si="4"/>
        <v>10034</v>
      </c>
      <c r="G59" s="28"/>
    </row>
    <row r="60" spans="1:7" ht="18.75" customHeight="1">
      <c r="A60" s="273"/>
      <c r="B60" s="275"/>
      <c r="C60" s="312" t="s">
        <v>402</v>
      </c>
      <c r="D60" s="435">
        <v>27270</v>
      </c>
      <c r="E60" s="436">
        <v>27270</v>
      </c>
      <c r="F60" s="26">
        <f t="shared" si="4"/>
        <v>0</v>
      </c>
      <c r="G60" s="28"/>
    </row>
    <row r="61" spans="1:7" ht="18.75" customHeight="1">
      <c r="A61" s="273"/>
      <c r="B61" s="272" t="s">
        <v>404</v>
      </c>
      <c r="C61" s="272"/>
      <c r="D61" s="438">
        <f>SUM(D62:D62)</f>
        <v>630</v>
      </c>
      <c r="E61" s="439">
        <f>SUM(E62:E62)</f>
        <v>630</v>
      </c>
      <c r="F61" s="36">
        <f>E61-D61</f>
        <v>0</v>
      </c>
      <c r="G61" s="38"/>
    </row>
    <row r="62" spans="1:7" ht="18.75" customHeight="1">
      <c r="A62" s="451"/>
      <c r="B62" s="452"/>
      <c r="C62" s="312" t="s">
        <v>404</v>
      </c>
      <c r="D62" s="435">
        <v>630</v>
      </c>
      <c r="E62" s="436">
        <v>630</v>
      </c>
      <c r="F62" s="26">
        <f>E62-D62</f>
        <v>0</v>
      </c>
      <c r="G62" s="28"/>
    </row>
    <row r="63" spans="1:7" ht="18.75" customHeight="1">
      <c r="A63" s="273"/>
      <c r="B63" s="272" t="s">
        <v>405</v>
      </c>
      <c r="C63" s="312"/>
      <c r="D63" s="435">
        <f>SUM(D64:D65)</f>
        <v>99344</v>
      </c>
      <c r="E63" s="436">
        <f>SUM(E64:E65)</f>
        <v>101384</v>
      </c>
      <c r="F63" s="26">
        <f t="shared" ref="F63:F73" si="5">E63-D63</f>
        <v>2040</v>
      </c>
      <c r="G63" s="28"/>
    </row>
    <row r="64" spans="1:7" ht="18.75" customHeight="1">
      <c r="A64" s="273"/>
      <c r="B64" s="275"/>
      <c r="C64" s="312" t="s">
        <v>406</v>
      </c>
      <c r="D64" s="435">
        <v>52304</v>
      </c>
      <c r="E64" s="436">
        <v>56384</v>
      </c>
      <c r="F64" s="26">
        <f t="shared" si="5"/>
        <v>4080</v>
      </c>
      <c r="G64" s="28"/>
    </row>
    <row r="65" spans="1:7" ht="23.25" customHeight="1">
      <c r="A65" s="273"/>
      <c r="B65" s="275"/>
      <c r="C65" s="274" t="s">
        <v>407</v>
      </c>
      <c r="D65" s="435">
        <v>47040</v>
      </c>
      <c r="E65" s="436">
        <v>45000</v>
      </c>
      <c r="F65" s="26">
        <f t="shared" si="5"/>
        <v>-2040</v>
      </c>
      <c r="G65" s="28"/>
    </row>
    <row r="66" spans="1:7" ht="18.75" customHeight="1">
      <c r="A66" s="250" t="s">
        <v>56</v>
      </c>
      <c r="B66" s="261"/>
      <c r="C66" s="261"/>
      <c r="D66" s="433">
        <f>D67+D75</f>
        <v>83895</v>
      </c>
      <c r="E66" s="434">
        <f>E67+E75</f>
        <v>72422</v>
      </c>
      <c r="F66" s="20">
        <f t="shared" si="5"/>
        <v>-11473</v>
      </c>
      <c r="G66" s="22"/>
    </row>
    <row r="67" spans="1:7" ht="18.75" customHeight="1">
      <c r="A67" s="273"/>
      <c r="B67" s="272" t="s">
        <v>408</v>
      </c>
      <c r="C67" s="312"/>
      <c r="D67" s="435">
        <f>SUM(D68:D74)</f>
        <v>75735</v>
      </c>
      <c r="E67" s="436">
        <f>SUM(E68:E74)</f>
        <v>64262</v>
      </c>
      <c r="F67" s="26">
        <f t="shared" si="5"/>
        <v>-11473</v>
      </c>
      <c r="G67" s="28"/>
    </row>
    <row r="68" spans="1:7" ht="18.75" customHeight="1">
      <c r="A68" s="273"/>
      <c r="B68" s="275"/>
      <c r="C68" s="312" t="s">
        <v>121</v>
      </c>
      <c r="D68" s="435">
        <v>37623</v>
      </c>
      <c r="E68" s="436">
        <v>27725</v>
      </c>
      <c r="F68" s="26">
        <f t="shared" si="5"/>
        <v>-9898</v>
      </c>
      <c r="G68" s="28"/>
    </row>
    <row r="69" spans="1:7" ht="18.75" customHeight="1">
      <c r="A69" s="273"/>
      <c r="B69" s="275"/>
      <c r="C69" s="453" t="s">
        <v>409</v>
      </c>
      <c r="D69" s="435">
        <v>19652</v>
      </c>
      <c r="E69" s="436">
        <v>18077</v>
      </c>
      <c r="F69" s="26">
        <f t="shared" si="5"/>
        <v>-1575</v>
      </c>
      <c r="G69" s="28"/>
    </row>
    <row r="70" spans="1:7" ht="18.75" customHeight="1">
      <c r="A70" s="273"/>
      <c r="B70" s="275"/>
      <c r="C70" s="312" t="s">
        <v>76</v>
      </c>
      <c r="D70" s="435">
        <v>0</v>
      </c>
      <c r="E70" s="436">
        <v>0</v>
      </c>
      <c r="F70" s="26">
        <f t="shared" si="5"/>
        <v>0</v>
      </c>
      <c r="G70" s="28"/>
    </row>
    <row r="71" spans="1:7" ht="18.75" customHeight="1">
      <c r="A71" s="273"/>
      <c r="B71" s="275"/>
      <c r="C71" s="274" t="s">
        <v>57</v>
      </c>
      <c r="D71" s="435">
        <v>1200</v>
      </c>
      <c r="E71" s="436">
        <v>1200</v>
      </c>
      <c r="F71" s="26">
        <f t="shared" si="5"/>
        <v>0</v>
      </c>
      <c r="G71" s="28"/>
    </row>
    <row r="72" spans="1:7" ht="18.75" customHeight="1">
      <c r="A72" s="273"/>
      <c r="B72" s="275"/>
      <c r="C72" s="312" t="s">
        <v>61</v>
      </c>
      <c r="D72" s="435">
        <v>0</v>
      </c>
      <c r="E72" s="436">
        <v>0</v>
      </c>
      <c r="F72" s="26">
        <f t="shared" si="5"/>
        <v>0</v>
      </c>
      <c r="G72" s="28"/>
    </row>
    <row r="73" spans="1:7" ht="18.75" customHeight="1">
      <c r="A73" s="273"/>
      <c r="B73" s="275"/>
      <c r="C73" s="274" t="s">
        <v>410</v>
      </c>
      <c r="D73" s="435">
        <v>17260</v>
      </c>
      <c r="E73" s="436">
        <v>17260</v>
      </c>
      <c r="F73" s="26">
        <f t="shared" si="5"/>
        <v>0</v>
      </c>
      <c r="G73" s="28"/>
    </row>
    <row r="74" spans="1:7" ht="18.75" customHeight="1">
      <c r="A74" s="273"/>
      <c r="B74" s="294"/>
      <c r="C74" s="274" t="s">
        <v>62</v>
      </c>
      <c r="D74" s="435">
        <v>0</v>
      </c>
      <c r="E74" s="436">
        <v>0</v>
      </c>
      <c r="F74" s="26">
        <f>E74-D74</f>
        <v>0</v>
      </c>
      <c r="G74" s="28"/>
    </row>
    <row r="75" spans="1:7" ht="18.75" customHeight="1">
      <c r="A75" s="273"/>
      <c r="B75" s="275" t="s">
        <v>52</v>
      </c>
      <c r="C75" s="294"/>
      <c r="D75" s="446">
        <f>SUM(D76:D78)</f>
        <v>8160</v>
      </c>
      <c r="E75" s="447">
        <f>SUM(E76:E78)</f>
        <v>8160</v>
      </c>
      <c r="F75" s="70">
        <f t="shared" ref="F75:F99" si="6">E75-D75</f>
        <v>0</v>
      </c>
      <c r="G75" s="94"/>
    </row>
    <row r="76" spans="1:7" ht="18.75" customHeight="1">
      <c r="A76" s="273"/>
      <c r="B76" s="275"/>
      <c r="C76" s="312" t="s">
        <v>52</v>
      </c>
      <c r="D76" s="435">
        <v>3360</v>
      </c>
      <c r="E76" s="436">
        <v>3360</v>
      </c>
      <c r="F76" s="26">
        <f t="shared" si="6"/>
        <v>0</v>
      </c>
      <c r="G76" s="28"/>
    </row>
    <row r="77" spans="1:7" ht="18.75" customHeight="1">
      <c r="A77" s="273"/>
      <c r="B77" s="275"/>
      <c r="C77" s="274" t="s">
        <v>411</v>
      </c>
      <c r="D77" s="435">
        <v>3600</v>
      </c>
      <c r="E77" s="436">
        <v>3600</v>
      </c>
      <c r="F77" s="26">
        <f t="shared" si="6"/>
        <v>0</v>
      </c>
      <c r="G77" s="28"/>
    </row>
    <row r="78" spans="1:7" ht="18.75" customHeight="1">
      <c r="A78" s="273"/>
      <c r="B78" s="275"/>
      <c r="C78" s="272" t="s">
        <v>55</v>
      </c>
      <c r="D78" s="438">
        <v>1200</v>
      </c>
      <c r="E78" s="439">
        <v>1200</v>
      </c>
      <c r="F78" s="36">
        <f t="shared" si="6"/>
        <v>0</v>
      </c>
      <c r="G78" s="38"/>
    </row>
    <row r="79" spans="1:7" ht="18.75" customHeight="1">
      <c r="A79" s="250" t="s">
        <v>412</v>
      </c>
      <c r="B79" s="261"/>
      <c r="C79" s="261"/>
      <c r="D79" s="433">
        <f>D80</f>
        <v>142936</v>
      </c>
      <c r="E79" s="434">
        <f>E80</f>
        <v>159394</v>
      </c>
      <c r="F79" s="20">
        <f t="shared" si="6"/>
        <v>16458</v>
      </c>
      <c r="G79" s="22"/>
    </row>
    <row r="80" spans="1:7" ht="18.75" customHeight="1">
      <c r="A80" s="273"/>
      <c r="B80" s="272" t="s">
        <v>413</v>
      </c>
      <c r="C80" s="312"/>
      <c r="D80" s="435">
        <f>SUM(D81:D87)</f>
        <v>142936</v>
      </c>
      <c r="E80" s="436">
        <f>SUM(E81:E87)</f>
        <v>159394</v>
      </c>
      <c r="F80" s="26">
        <f t="shared" si="6"/>
        <v>16458</v>
      </c>
      <c r="G80" s="28"/>
    </row>
    <row r="81" spans="1:7" ht="18.75" customHeight="1">
      <c r="A81" s="273"/>
      <c r="B81" s="275"/>
      <c r="C81" s="312" t="s">
        <v>414</v>
      </c>
      <c r="D81" s="435">
        <v>5340</v>
      </c>
      <c r="E81" s="436">
        <v>1810</v>
      </c>
      <c r="F81" s="26">
        <f t="shared" si="6"/>
        <v>-3530</v>
      </c>
      <c r="G81" s="28"/>
    </row>
    <row r="82" spans="1:7" ht="18.75" customHeight="1">
      <c r="A82" s="273"/>
      <c r="B82" s="275"/>
      <c r="C82" s="274" t="s">
        <v>415</v>
      </c>
      <c r="D82" s="435">
        <v>41114</v>
      </c>
      <c r="E82" s="436">
        <v>44704</v>
      </c>
      <c r="F82" s="26">
        <f t="shared" si="6"/>
        <v>3590</v>
      </c>
      <c r="G82" s="28"/>
    </row>
    <row r="83" spans="1:7" ht="18.75" customHeight="1">
      <c r="A83" s="273"/>
      <c r="B83" s="275"/>
      <c r="C83" s="312" t="s">
        <v>416</v>
      </c>
      <c r="D83" s="435">
        <v>6750</v>
      </c>
      <c r="E83" s="436">
        <v>11540</v>
      </c>
      <c r="F83" s="26">
        <f t="shared" si="6"/>
        <v>4790</v>
      </c>
      <c r="G83" s="28"/>
    </row>
    <row r="84" spans="1:7" ht="18.75" customHeight="1">
      <c r="A84" s="273"/>
      <c r="B84" s="275"/>
      <c r="C84" s="274" t="s">
        <v>417</v>
      </c>
      <c r="D84" s="435">
        <v>500</v>
      </c>
      <c r="E84" s="436">
        <v>10620</v>
      </c>
      <c r="F84" s="26">
        <f t="shared" si="6"/>
        <v>10120</v>
      </c>
      <c r="G84" s="28"/>
    </row>
    <row r="85" spans="1:7" ht="18.75" customHeight="1" thickBot="1">
      <c r="A85" s="282"/>
      <c r="B85" s="283"/>
      <c r="C85" s="356" t="s">
        <v>82</v>
      </c>
      <c r="D85" s="443">
        <v>89232</v>
      </c>
      <c r="E85" s="444">
        <v>90720</v>
      </c>
      <c r="F85" s="61">
        <f>E85-D85</f>
        <v>1488</v>
      </c>
      <c r="G85" s="52"/>
    </row>
    <row r="86" spans="1:7" ht="18.75" customHeight="1" thickBot="1">
      <c r="A86" s="286" t="s">
        <v>42</v>
      </c>
      <c r="B86" s="286"/>
      <c r="C86" s="286"/>
      <c r="D86" s="53"/>
      <c r="E86" s="2"/>
      <c r="F86" s="54"/>
      <c r="G86" s="7" t="s">
        <v>2</v>
      </c>
    </row>
    <row r="87" spans="1:7" ht="30" customHeight="1">
      <c r="A87" s="240" t="s">
        <v>3</v>
      </c>
      <c r="B87" s="241" t="s">
        <v>4</v>
      </c>
      <c r="C87" s="241" t="s">
        <v>5</v>
      </c>
      <c r="D87" s="55" t="s">
        <v>6</v>
      </c>
      <c r="E87" s="11" t="s">
        <v>7</v>
      </c>
      <c r="F87" s="56" t="s">
        <v>8</v>
      </c>
      <c r="G87" s="13" t="s">
        <v>9</v>
      </c>
    </row>
    <row r="88" spans="1:7" ht="18.75" customHeight="1">
      <c r="A88" s="651" t="s">
        <v>418</v>
      </c>
      <c r="B88" s="261"/>
      <c r="C88" s="261"/>
      <c r="D88" s="433">
        <f>D89+D91</f>
        <v>115940</v>
      </c>
      <c r="E88" s="434">
        <f>E89+E91</f>
        <v>110615</v>
      </c>
      <c r="F88" s="20">
        <f t="shared" si="6"/>
        <v>-5325</v>
      </c>
      <c r="G88" s="22"/>
    </row>
    <row r="89" spans="1:7" ht="18.75" customHeight="1">
      <c r="A89" s="652"/>
      <c r="B89" s="272" t="s">
        <v>382</v>
      </c>
      <c r="C89" s="312"/>
      <c r="D89" s="435">
        <f>SUM(D90:D90)</f>
        <v>75260</v>
      </c>
      <c r="E89" s="436">
        <f>SUM(E90:E90)</f>
        <v>71025</v>
      </c>
      <c r="F89" s="26">
        <f t="shared" si="6"/>
        <v>-4235</v>
      </c>
      <c r="G89" s="28"/>
    </row>
    <row r="90" spans="1:7" ht="18.75" customHeight="1">
      <c r="A90" s="273"/>
      <c r="B90" s="275"/>
      <c r="C90" s="312" t="s">
        <v>420</v>
      </c>
      <c r="D90" s="435">
        <v>75260</v>
      </c>
      <c r="E90" s="436">
        <v>71025</v>
      </c>
      <c r="F90" s="26">
        <f t="shared" si="6"/>
        <v>-4235</v>
      </c>
      <c r="G90" s="28"/>
    </row>
    <row r="91" spans="1:7" ht="18.75" customHeight="1">
      <c r="A91" s="450"/>
      <c r="B91" s="272" t="s">
        <v>384</v>
      </c>
      <c r="C91" s="312"/>
      <c r="D91" s="435">
        <f>SUM(D92:D92)</f>
        <v>40680</v>
      </c>
      <c r="E91" s="436">
        <f>SUM(E92:E92)</f>
        <v>39590</v>
      </c>
      <c r="F91" s="26">
        <f t="shared" si="6"/>
        <v>-1090</v>
      </c>
      <c r="G91" s="28"/>
    </row>
    <row r="92" spans="1:7" ht="18.75" customHeight="1">
      <c r="A92" s="273"/>
      <c r="B92" s="275"/>
      <c r="C92" s="312" t="s">
        <v>421</v>
      </c>
      <c r="D92" s="435">
        <v>40680</v>
      </c>
      <c r="E92" s="436">
        <v>39590</v>
      </c>
      <c r="F92" s="26">
        <f t="shared" si="6"/>
        <v>-1090</v>
      </c>
      <c r="G92" s="28"/>
    </row>
    <row r="93" spans="1:7" ht="18.75" customHeight="1">
      <c r="A93" s="250" t="s">
        <v>114</v>
      </c>
      <c r="B93" s="261"/>
      <c r="C93" s="261"/>
      <c r="D93" s="433">
        <f>D94</f>
        <v>0</v>
      </c>
      <c r="E93" s="434">
        <f>E94</f>
        <v>0</v>
      </c>
      <c r="F93" s="20">
        <f t="shared" si="6"/>
        <v>0</v>
      </c>
      <c r="G93" s="22"/>
    </row>
    <row r="94" spans="1:7" ht="18.75" customHeight="1">
      <c r="A94" s="273"/>
      <c r="B94" s="272" t="s">
        <v>114</v>
      </c>
      <c r="C94" s="312"/>
      <c r="D94" s="435">
        <f>SUM(D95:D95)</f>
        <v>0</v>
      </c>
      <c r="E94" s="436">
        <f>SUM(E95:E95)</f>
        <v>0</v>
      </c>
      <c r="F94" s="26">
        <f t="shared" si="6"/>
        <v>0</v>
      </c>
      <c r="G94" s="28"/>
    </row>
    <row r="95" spans="1:7" ht="18.75" customHeight="1">
      <c r="A95" s="273"/>
      <c r="B95" s="275"/>
      <c r="C95" s="312" t="s">
        <v>114</v>
      </c>
      <c r="D95" s="435">
        <v>0</v>
      </c>
      <c r="E95" s="436">
        <v>0</v>
      </c>
      <c r="F95" s="26">
        <f t="shared" si="6"/>
        <v>0</v>
      </c>
      <c r="G95" s="28"/>
    </row>
    <row r="96" spans="1:7" ht="18.75" customHeight="1">
      <c r="A96" s="250" t="s">
        <v>422</v>
      </c>
      <c r="B96" s="261"/>
      <c r="C96" s="261"/>
      <c r="D96" s="433">
        <f>D97+D100</f>
        <v>0</v>
      </c>
      <c r="E96" s="434">
        <f>E97+E100</f>
        <v>0</v>
      </c>
      <c r="F96" s="20">
        <f t="shared" si="6"/>
        <v>0</v>
      </c>
      <c r="G96" s="22"/>
    </row>
    <row r="97" spans="1:7" ht="18.75" customHeight="1">
      <c r="A97" s="273"/>
      <c r="B97" s="272" t="s">
        <v>423</v>
      </c>
      <c r="C97" s="312"/>
      <c r="D97" s="435">
        <f>SUM(D98:D99)</f>
        <v>0</v>
      </c>
      <c r="E97" s="436">
        <f>SUM(E98:E99)</f>
        <v>0</v>
      </c>
      <c r="F97" s="26">
        <f t="shared" si="6"/>
        <v>0</v>
      </c>
      <c r="G97" s="28"/>
    </row>
    <row r="98" spans="1:7" ht="18.75" customHeight="1">
      <c r="A98" s="273"/>
      <c r="B98" s="275"/>
      <c r="C98" s="312" t="s">
        <v>424</v>
      </c>
      <c r="D98" s="435">
        <v>0</v>
      </c>
      <c r="E98" s="436">
        <v>0</v>
      </c>
      <c r="F98" s="26">
        <f t="shared" si="6"/>
        <v>0</v>
      </c>
      <c r="G98" s="28"/>
    </row>
    <row r="99" spans="1:7" ht="18.75" customHeight="1">
      <c r="A99" s="273"/>
      <c r="B99" s="294"/>
      <c r="C99" s="312" t="s">
        <v>425</v>
      </c>
      <c r="D99" s="435">
        <v>0</v>
      </c>
      <c r="E99" s="436">
        <v>0</v>
      </c>
      <c r="F99" s="26">
        <f t="shared" si="6"/>
        <v>0</v>
      </c>
      <c r="G99" s="28"/>
    </row>
    <row r="100" spans="1:7" ht="18.75" customHeight="1">
      <c r="A100" s="273"/>
      <c r="B100" s="275" t="s">
        <v>113</v>
      </c>
      <c r="C100" s="294"/>
      <c r="D100" s="446">
        <f>SUM(D101:D103)</f>
        <v>0</v>
      </c>
      <c r="E100" s="447">
        <f>SUM(E101:E103)</f>
        <v>0</v>
      </c>
      <c r="F100" s="70">
        <f>E100-D100</f>
        <v>0</v>
      </c>
      <c r="G100" s="94"/>
    </row>
    <row r="101" spans="1:7" ht="18.75" customHeight="1">
      <c r="A101" s="273"/>
      <c r="B101" s="275"/>
      <c r="C101" s="312" t="s">
        <v>426</v>
      </c>
      <c r="D101" s="435">
        <v>0</v>
      </c>
      <c r="E101" s="436">
        <v>0</v>
      </c>
      <c r="F101" s="26">
        <f>E101-D101</f>
        <v>0</v>
      </c>
      <c r="G101" s="28"/>
    </row>
    <row r="102" spans="1:7" ht="18.75" customHeight="1">
      <c r="A102" s="273"/>
      <c r="B102" s="275"/>
      <c r="C102" s="312" t="s">
        <v>427</v>
      </c>
      <c r="D102" s="435">
        <v>0</v>
      </c>
      <c r="E102" s="436">
        <v>0</v>
      </c>
      <c r="F102" s="26">
        <f t="shared" ref="F102:F118" si="7">E102-D102</f>
        <v>0</v>
      </c>
      <c r="G102" s="28"/>
    </row>
    <row r="103" spans="1:7" ht="18.75" customHeight="1">
      <c r="A103" s="273"/>
      <c r="B103" s="275"/>
      <c r="C103" s="272" t="s">
        <v>104</v>
      </c>
      <c r="D103" s="438">
        <v>0</v>
      </c>
      <c r="E103" s="439">
        <v>0</v>
      </c>
      <c r="F103" s="36">
        <f t="shared" si="7"/>
        <v>0</v>
      </c>
      <c r="G103" s="38"/>
    </row>
    <row r="104" spans="1:7" ht="18.75" customHeight="1">
      <c r="A104" s="250" t="s">
        <v>63</v>
      </c>
      <c r="B104" s="261"/>
      <c r="C104" s="261"/>
      <c r="D104" s="433">
        <f>D105+D108</f>
        <v>38442</v>
      </c>
      <c r="E104" s="434">
        <f>E105+E108</f>
        <v>23762</v>
      </c>
      <c r="F104" s="20">
        <f t="shared" si="7"/>
        <v>-14680</v>
      </c>
      <c r="G104" s="22"/>
    </row>
    <row r="105" spans="1:7" ht="18.75" customHeight="1">
      <c r="A105" s="273"/>
      <c r="B105" s="272" t="s">
        <v>64</v>
      </c>
      <c r="C105" s="312"/>
      <c r="D105" s="435">
        <f>SUM(D106:D107)</f>
        <v>29502</v>
      </c>
      <c r="E105" s="436">
        <f>SUM(E106:E107)</f>
        <v>17192</v>
      </c>
      <c r="F105" s="26">
        <f t="shared" si="7"/>
        <v>-12310</v>
      </c>
      <c r="G105" s="28"/>
    </row>
    <row r="106" spans="1:7" ht="18.75" customHeight="1">
      <c r="A106" s="273"/>
      <c r="B106" s="275"/>
      <c r="C106" s="312" t="s">
        <v>64</v>
      </c>
      <c r="D106" s="435">
        <v>23495</v>
      </c>
      <c r="E106" s="436">
        <v>14150</v>
      </c>
      <c r="F106" s="26">
        <f t="shared" si="7"/>
        <v>-9345</v>
      </c>
      <c r="G106" s="28"/>
    </row>
    <row r="107" spans="1:7" ht="18.75" customHeight="1">
      <c r="A107" s="273"/>
      <c r="B107" s="275"/>
      <c r="C107" s="312" t="s">
        <v>66</v>
      </c>
      <c r="D107" s="435">
        <v>6007</v>
      </c>
      <c r="E107" s="436">
        <v>3042</v>
      </c>
      <c r="F107" s="26">
        <f t="shared" si="7"/>
        <v>-2965</v>
      </c>
      <c r="G107" s="28"/>
    </row>
    <row r="108" spans="1:7" ht="18.75" customHeight="1">
      <c r="A108" s="273"/>
      <c r="B108" s="272" t="s">
        <v>428</v>
      </c>
      <c r="C108" s="312"/>
      <c r="D108" s="435">
        <f>SUM(D109:D109)</f>
        <v>8940</v>
      </c>
      <c r="E108" s="436">
        <f>SUM(E109:E109)</f>
        <v>6570</v>
      </c>
      <c r="F108" s="26">
        <f t="shared" si="7"/>
        <v>-2370</v>
      </c>
      <c r="G108" s="28"/>
    </row>
    <row r="109" spans="1:7" ht="18.75" customHeight="1">
      <c r="A109" s="273"/>
      <c r="B109" s="275"/>
      <c r="C109" s="312" t="s">
        <v>65</v>
      </c>
      <c r="D109" s="435">
        <v>8940</v>
      </c>
      <c r="E109" s="436">
        <v>6570</v>
      </c>
      <c r="F109" s="26">
        <f t="shared" si="7"/>
        <v>-2370</v>
      </c>
      <c r="G109" s="28"/>
    </row>
    <row r="110" spans="1:7" ht="18.75" customHeight="1">
      <c r="A110" s="250" t="s">
        <v>105</v>
      </c>
      <c r="B110" s="261"/>
      <c r="C110" s="261"/>
      <c r="D110" s="433">
        <f>D111</f>
        <v>0</v>
      </c>
      <c r="E110" s="434">
        <f>E111</f>
        <v>0</v>
      </c>
      <c r="F110" s="20">
        <f t="shared" si="7"/>
        <v>0</v>
      </c>
      <c r="G110" s="22"/>
    </row>
    <row r="111" spans="1:7" ht="18.75" customHeight="1">
      <c r="A111" s="273"/>
      <c r="B111" s="272" t="s">
        <v>105</v>
      </c>
      <c r="C111" s="312"/>
      <c r="D111" s="435">
        <f>SUM(D112)</f>
        <v>0</v>
      </c>
      <c r="E111" s="436">
        <f>SUM(E112)</f>
        <v>0</v>
      </c>
      <c r="F111" s="26">
        <f t="shared" si="7"/>
        <v>0</v>
      </c>
      <c r="G111" s="28"/>
    </row>
    <row r="112" spans="1:7" ht="18.75" customHeight="1">
      <c r="A112" s="293"/>
      <c r="B112" s="294"/>
      <c r="C112" s="312" t="s">
        <v>105</v>
      </c>
      <c r="D112" s="435">
        <v>0</v>
      </c>
      <c r="E112" s="436">
        <v>0</v>
      </c>
      <c r="F112" s="26">
        <f t="shared" si="7"/>
        <v>0</v>
      </c>
      <c r="G112" s="28"/>
    </row>
    <row r="113" spans="1:7" ht="18.75" customHeight="1">
      <c r="A113" s="295" t="s">
        <v>110</v>
      </c>
      <c r="B113" s="296"/>
      <c r="C113" s="296"/>
      <c r="D113" s="440">
        <f>D114</f>
        <v>300</v>
      </c>
      <c r="E113" s="441">
        <f>E114</f>
        <v>300</v>
      </c>
      <c r="F113" s="107">
        <f t="shared" si="7"/>
        <v>0</v>
      </c>
      <c r="G113" s="442"/>
    </row>
    <row r="114" spans="1:7" ht="18.75" customHeight="1">
      <c r="A114" s="273"/>
      <c r="B114" s="272" t="s">
        <v>110</v>
      </c>
      <c r="C114" s="312"/>
      <c r="D114" s="435">
        <f>SUM(D115)</f>
        <v>300</v>
      </c>
      <c r="E114" s="436">
        <f>SUM(E115)</f>
        <v>300</v>
      </c>
      <c r="F114" s="26">
        <f t="shared" si="7"/>
        <v>0</v>
      </c>
      <c r="G114" s="28"/>
    </row>
    <row r="115" spans="1:7" ht="18.75" customHeight="1">
      <c r="A115" s="273"/>
      <c r="B115" s="275"/>
      <c r="C115" s="272" t="s">
        <v>110</v>
      </c>
      <c r="D115" s="438">
        <v>300</v>
      </c>
      <c r="E115" s="439">
        <v>300</v>
      </c>
      <c r="F115" s="36">
        <f t="shared" si="7"/>
        <v>0</v>
      </c>
      <c r="G115" s="38"/>
    </row>
    <row r="116" spans="1:7" ht="18.75" customHeight="1">
      <c r="A116" s="250" t="s">
        <v>112</v>
      </c>
      <c r="B116" s="261"/>
      <c r="C116" s="261"/>
      <c r="D116" s="433">
        <f>D117</f>
        <v>23185</v>
      </c>
      <c r="E116" s="434">
        <f>E117</f>
        <v>9197</v>
      </c>
      <c r="F116" s="20">
        <f t="shared" si="7"/>
        <v>-13988</v>
      </c>
      <c r="G116" s="22"/>
    </row>
    <row r="117" spans="1:7" ht="18.75" customHeight="1">
      <c r="A117" s="273"/>
      <c r="B117" s="272" t="s">
        <v>112</v>
      </c>
      <c r="C117" s="312"/>
      <c r="D117" s="435">
        <f>SUM(D118)</f>
        <v>23185</v>
      </c>
      <c r="E117" s="436">
        <f>SUM(E118)</f>
        <v>9197</v>
      </c>
      <c r="F117" s="26">
        <f t="shared" si="7"/>
        <v>-13988</v>
      </c>
      <c r="G117" s="28"/>
    </row>
    <row r="118" spans="1:7" ht="18.75" customHeight="1" thickBot="1">
      <c r="A118" s="282"/>
      <c r="B118" s="283"/>
      <c r="C118" s="356" t="s">
        <v>112</v>
      </c>
      <c r="D118" s="443">
        <v>23185</v>
      </c>
      <c r="E118" s="444">
        <v>9197</v>
      </c>
      <c r="F118" s="61">
        <f t="shared" si="7"/>
        <v>-13988</v>
      </c>
      <c r="G118" s="52"/>
    </row>
  </sheetData>
  <sheetProtection selectLockedCells="1"/>
  <protectedRanges>
    <protectedRange sqref="E28:F28 E29:E37 E5:E27 E88:E116 E53:E86 E40:E51 E118" name="범위1"/>
    <protectedRange sqref="D29:D30 D8:D9 D90 D56:D57 D42 D12 D14 D17 D19:D22 D24 D27 D33 D36:D37 D45:D46 D49:D51 D59:D60 D62 D64:D65 D68:D74 D76:D78 D81:D86 D92 D95 D98:D99 D101:D103 D106:D107 D109 D112 D115 D118" name="범위1_1"/>
    <protectedRange sqref="D5:D7 D10:D11 D13 D15:D16 D18 D23 D25:D26 D28 D31:D32 D34:D35 D40:D41 D43:D44 D47:D48 D53:D55 D58 D61 D63 D66:D67 D75 D79:D80 D88:D89 D91 D93:D94 D96:D97 D100 D104:D105 D108 D110:D111 D113:D114 D116:D117 E117" name="범위1_1_1"/>
    <protectedRange sqref="D4:E4" name="범위1_1_1_1_1_1"/>
    <protectedRange sqref="D39:E39" name="범위1_1_1_1_1_1_1"/>
    <protectedRange sqref="D52:E52" name="범위1_1_1_1_1_1_2"/>
    <protectedRange sqref="D87:E87" name="범위1_1_1_1_1_1_3"/>
  </protectedRanges>
  <mergeCells count="6">
    <mergeCell ref="A88:A89"/>
    <mergeCell ref="A1:G1"/>
    <mergeCell ref="A5:C5"/>
    <mergeCell ref="A10:A11"/>
    <mergeCell ref="A15:A16"/>
    <mergeCell ref="A53:C5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 alignWithMargins="0">
    <oddFooter>&amp;C - &amp;P+164 -</oddFooter>
  </headerFooter>
  <rowBreaks count="3" manualBreakCount="3">
    <brk id="37" max="6" man="1"/>
    <brk id="50" max="6" man="1"/>
    <brk id="85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D8E7-DB3A-4FA8-8192-7B4C80794E1B}">
  <sheetPr>
    <pageSetUpPr fitToPage="1"/>
  </sheetPr>
  <dimension ref="A1:G118"/>
  <sheetViews>
    <sheetView showGridLines="0" view="pageBreakPreview" zoomScaleNormal="100" zoomScaleSheetLayoutView="100" workbookViewId="0">
      <selection activeCell="F56" sqref="F56"/>
    </sheetView>
  </sheetViews>
  <sheetFormatPr defaultColWidth="9" defaultRowHeight="13.5"/>
  <cols>
    <col min="1" max="1" width="10.625" style="392" customWidth="1"/>
    <col min="2" max="2" width="12.625" style="392" customWidth="1"/>
    <col min="3" max="3" width="16.625" style="392" customWidth="1"/>
    <col min="4" max="5" width="12.5" style="392" customWidth="1"/>
    <col min="6" max="6" width="14.75" style="392" customWidth="1"/>
    <col min="7" max="7" width="5.5" style="392" customWidth="1"/>
    <col min="8" max="16384" width="9" style="392"/>
  </cols>
  <sheetData>
    <row r="1" spans="1:7" ht="18" customHeight="1">
      <c r="A1" s="625" t="s">
        <v>433</v>
      </c>
      <c r="B1" s="625"/>
      <c r="C1" s="625"/>
      <c r="D1" s="625"/>
      <c r="E1" s="625"/>
      <c r="F1" s="625"/>
      <c r="G1" s="625"/>
    </row>
    <row r="2" spans="1:7" ht="18" customHeight="1">
      <c r="A2" s="2"/>
      <c r="B2" s="2"/>
      <c r="C2" s="2"/>
      <c r="D2" s="3"/>
      <c r="E2" s="3"/>
      <c r="F2" s="4"/>
      <c r="G2" s="5"/>
    </row>
    <row r="3" spans="1:7" ht="18" customHeight="1" thickBot="1">
      <c r="A3" s="6" t="s">
        <v>1</v>
      </c>
      <c r="B3" s="454"/>
      <c r="C3" s="454"/>
      <c r="D3" s="2"/>
      <c r="E3" s="2"/>
      <c r="F3" s="4"/>
      <c r="G3" s="7" t="s">
        <v>2</v>
      </c>
    </row>
    <row r="4" spans="1:7" ht="30" customHeight="1">
      <c r="A4" s="240" t="s">
        <v>3</v>
      </c>
      <c r="B4" s="241" t="s">
        <v>4</v>
      </c>
      <c r="C4" s="241" t="s">
        <v>5</v>
      </c>
      <c r="D4" s="10" t="s">
        <v>6</v>
      </c>
      <c r="E4" s="11" t="s">
        <v>7</v>
      </c>
      <c r="F4" s="12" t="s">
        <v>8</v>
      </c>
      <c r="G4" s="13" t="s">
        <v>9</v>
      </c>
    </row>
    <row r="5" spans="1:7" ht="24.75" customHeight="1">
      <c r="A5" s="644" t="s">
        <v>10</v>
      </c>
      <c r="B5" s="645"/>
      <c r="C5" s="646"/>
      <c r="D5" s="430">
        <f>D6+D10+D15+D25+D35+D31+D40+D43+D47</f>
        <v>1058415</v>
      </c>
      <c r="E5" s="431">
        <f>E6+E10+E15+E25+E35+E31+E40+E43+E47</f>
        <v>1014567</v>
      </c>
      <c r="F5" s="15">
        <f t="shared" ref="F5:F27" si="0">E5-D5</f>
        <v>-43848</v>
      </c>
      <c r="G5" s="432"/>
    </row>
    <row r="6" spans="1:7" ht="18.75" customHeight="1">
      <c r="A6" s="250" t="s">
        <v>378</v>
      </c>
      <c r="B6" s="261"/>
      <c r="C6" s="296"/>
      <c r="D6" s="433">
        <f>D7</f>
        <v>393068</v>
      </c>
      <c r="E6" s="434">
        <f>E7</f>
        <v>378668</v>
      </c>
      <c r="F6" s="20">
        <f t="shared" si="0"/>
        <v>-14400</v>
      </c>
      <c r="G6" s="22"/>
    </row>
    <row r="7" spans="1:7" ht="18.75" customHeight="1">
      <c r="A7" s="273"/>
      <c r="B7" s="275" t="s">
        <v>378</v>
      </c>
      <c r="C7" s="294"/>
      <c r="D7" s="435">
        <f>SUM(D8:D9)</f>
        <v>393068</v>
      </c>
      <c r="E7" s="436">
        <f>SUM(E8:E9)</f>
        <v>378668</v>
      </c>
      <c r="F7" s="26">
        <f t="shared" si="0"/>
        <v>-14400</v>
      </c>
      <c r="G7" s="28"/>
    </row>
    <row r="8" spans="1:7" ht="18.75" customHeight="1">
      <c r="A8" s="273"/>
      <c r="B8" s="275"/>
      <c r="C8" s="294" t="s">
        <v>379</v>
      </c>
      <c r="D8" s="435">
        <v>391848</v>
      </c>
      <c r="E8" s="436">
        <v>377448</v>
      </c>
      <c r="F8" s="26">
        <f t="shared" si="0"/>
        <v>-14400</v>
      </c>
      <c r="G8" s="28"/>
    </row>
    <row r="9" spans="1:7" ht="18.75" customHeight="1">
      <c r="A9" s="273"/>
      <c r="B9" s="275"/>
      <c r="C9" s="294" t="s">
        <v>380</v>
      </c>
      <c r="D9" s="435">
        <v>1220</v>
      </c>
      <c r="E9" s="436">
        <v>1220</v>
      </c>
      <c r="F9" s="26">
        <f t="shared" si="0"/>
        <v>0</v>
      </c>
      <c r="G9" s="28"/>
    </row>
    <row r="10" spans="1:7" ht="18.75" customHeight="1">
      <c r="A10" s="651" t="s">
        <v>381</v>
      </c>
      <c r="B10" s="261"/>
      <c r="C10" s="296"/>
      <c r="D10" s="433">
        <f>D11+D13</f>
        <v>69613</v>
      </c>
      <c r="E10" s="434">
        <f>E11+E13</f>
        <v>65205</v>
      </c>
      <c r="F10" s="20">
        <f t="shared" si="0"/>
        <v>-4408</v>
      </c>
      <c r="G10" s="22"/>
    </row>
    <row r="11" spans="1:7" ht="18.75" customHeight="1">
      <c r="A11" s="652"/>
      <c r="B11" s="275" t="s">
        <v>382</v>
      </c>
      <c r="C11" s="294"/>
      <c r="D11" s="435">
        <f>SUM(D12:D12)</f>
        <v>27945</v>
      </c>
      <c r="E11" s="436">
        <f>SUM(E12:E12)</f>
        <v>25453</v>
      </c>
      <c r="F11" s="26">
        <f t="shared" si="0"/>
        <v>-2492</v>
      </c>
      <c r="G11" s="28"/>
    </row>
    <row r="12" spans="1:7" ht="18.75" customHeight="1">
      <c r="A12" s="273"/>
      <c r="B12" s="294"/>
      <c r="C12" s="294" t="s">
        <v>383</v>
      </c>
      <c r="D12" s="435">
        <v>27945</v>
      </c>
      <c r="E12" s="436">
        <v>25453</v>
      </c>
      <c r="F12" s="26">
        <f t="shared" si="0"/>
        <v>-2492</v>
      </c>
      <c r="G12" s="28"/>
    </row>
    <row r="13" spans="1:7" ht="18.75" customHeight="1">
      <c r="A13" s="306"/>
      <c r="B13" s="275" t="s">
        <v>384</v>
      </c>
      <c r="C13" s="294"/>
      <c r="D13" s="435">
        <f>SUM(D14:D14)</f>
        <v>41668</v>
      </c>
      <c r="E13" s="436">
        <f>SUM(E14:E14)</f>
        <v>39752</v>
      </c>
      <c r="F13" s="26">
        <f t="shared" si="0"/>
        <v>-1916</v>
      </c>
      <c r="G13" s="28"/>
    </row>
    <row r="14" spans="1:7" ht="18.75" customHeight="1">
      <c r="A14" s="273"/>
      <c r="B14" s="275"/>
      <c r="C14" s="294" t="s">
        <v>384</v>
      </c>
      <c r="D14" s="435">
        <v>41668</v>
      </c>
      <c r="E14" s="436">
        <v>39752</v>
      </c>
      <c r="F14" s="26">
        <f t="shared" si="0"/>
        <v>-1916</v>
      </c>
      <c r="G14" s="28"/>
    </row>
    <row r="15" spans="1:7" ht="18.75" customHeight="1">
      <c r="A15" s="651" t="s">
        <v>385</v>
      </c>
      <c r="B15" s="261"/>
      <c r="C15" s="296"/>
      <c r="D15" s="433">
        <f>D16+D18+D23</f>
        <v>570320</v>
      </c>
      <c r="E15" s="434">
        <f>E16+E18+E23</f>
        <v>545280</v>
      </c>
      <c r="F15" s="20">
        <f t="shared" si="0"/>
        <v>-25040</v>
      </c>
      <c r="G15" s="22"/>
    </row>
    <row r="16" spans="1:7" ht="18.75" customHeight="1">
      <c r="A16" s="654"/>
      <c r="B16" s="275" t="s">
        <v>386</v>
      </c>
      <c r="C16" s="294"/>
      <c r="D16" s="435">
        <f>SUM(D17:D17)</f>
        <v>485988</v>
      </c>
      <c r="E16" s="436">
        <f>SUM(E17:E17)</f>
        <v>460948</v>
      </c>
      <c r="F16" s="26">
        <f t="shared" si="0"/>
        <v>-25040</v>
      </c>
      <c r="G16" s="28"/>
    </row>
    <row r="17" spans="1:7" ht="18.75" customHeight="1">
      <c r="A17" s="273"/>
      <c r="B17" s="294"/>
      <c r="C17" s="294" t="s">
        <v>386</v>
      </c>
      <c r="D17" s="435">
        <v>485988</v>
      </c>
      <c r="E17" s="436">
        <v>460948</v>
      </c>
      <c r="F17" s="26">
        <f t="shared" si="0"/>
        <v>-25040</v>
      </c>
      <c r="G17" s="28"/>
    </row>
    <row r="18" spans="1:7" ht="18.75" customHeight="1">
      <c r="A18" s="273"/>
      <c r="B18" s="275" t="s">
        <v>387</v>
      </c>
      <c r="C18" s="294"/>
      <c r="D18" s="435">
        <f>SUM(D19:D22)</f>
        <v>84332</v>
      </c>
      <c r="E18" s="436">
        <f>SUM(E19:E22)</f>
        <v>84332</v>
      </c>
      <c r="F18" s="26">
        <f t="shared" si="0"/>
        <v>0</v>
      </c>
      <c r="G18" s="28"/>
    </row>
    <row r="19" spans="1:7" ht="18.75" customHeight="1">
      <c r="A19" s="273"/>
      <c r="B19" s="275"/>
      <c r="C19" s="294" t="s">
        <v>388</v>
      </c>
      <c r="D19" s="435">
        <v>0</v>
      </c>
      <c r="E19" s="436">
        <v>0</v>
      </c>
      <c r="F19" s="26">
        <f t="shared" si="0"/>
        <v>0</v>
      </c>
      <c r="G19" s="28"/>
    </row>
    <row r="20" spans="1:7" ht="18.75" customHeight="1">
      <c r="A20" s="273"/>
      <c r="B20" s="275"/>
      <c r="C20" s="294" t="s">
        <v>389</v>
      </c>
      <c r="D20" s="435">
        <v>0</v>
      </c>
      <c r="E20" s="436">
        <v>0</v>
      </c>
      <c r="F20" s="26">
        <f t="shared" si="0"/>
        <v>0</v>
      </c>
      <c r="G20" s="28"/>
    </row>
    <row r="21" spans="1:7" ht="22.5" customHeight="1">
      <c r="A21" s="273"/>
      <c r="B21" s="275"/>
      <c r="C21" s="320" t="s">
        <v>390</v>
      </c>
      <c r="D21" s="435">
        <v>0</v>
      </c>
      <c r="E21" s="436">
        <v>0</v>
      </c>
      <c r="F21" s="26">
        <f t="shared" si="0"/>
        <v>0</v>
      </c>
      <c r="G21" s="28"/>
    </row>
    <row r="22" spans="1:7" ht="18.75" customHeight="1">
      <c r="A22" s="273"/>
      <c r="B22" s="294"/>
      <c r="C22" s="294" t="s">
        <v>391</v>
      </c>
      <c r="D22" s="435">
        <v>84332</v>
      </c>
      <c r="E22" s="436">
        <v>84332</v>
      </c>
      <c r="F22" s="26">
        <f t="shared" si="0"/>
        <v>0</v>
      </c>
      <c r="G22" s="28"/>
    </row>
    <row r="23" spans="1:7" ht="18.75" customHeight="1">
      <c r="A23" s="273"/>
      <c r="B23" s="325" t="s">
        <v>392</v>
      </c>
      <c r="C23" s="294"/>
      <c r="D23" s="435">
        <f>SUM(D24:D24)</f>
        <v>0</v>
      </c>
      <c r="E23" s="436">
        <f>SUM(E24:E24)</f>
        <v>0</v>
      </c>
      <c r="F23" s="26">
        <f t="shared" si="0"/>
        <v>0</v>
      </c>
      <c r="G23" s="28"/>
    </row>
    <row r="24" spans="1:7" ht="18.75" customHeight="1">
      <c r="A24" s="273"/>
      <c r="B24" s="294"/>
      <c r="C24" s="294" t="s">
        <v>392</v>
      </c>
      <c r="D24" s="435">
        <v>0</v>
      </c>
      <c r="E24" s="436">
        <v>0</v>
      </c>
      <c r="F24" s="26">
        <f t="shared" si="0"/>
        <v>0</v>
      </c>
      <c r="G24" s="28"/>
    </row>
    <row r="25" spans="1:7" ht="18.75" customHeight="1">
      <c r="A25" s="250" t="s">
        <v>30</v>
      </c>
      <c r="B25" s="261"/>
      <c r="C25" s="296"/>
      <c r="D25" s="433">
        <f>D26+D28</f>
        <v>13800</v>
      </c>
      <c r="E25" s="434">
        <f>E26+E28</f>
        <v>13800</v>
      </c>
      <c r="F25" s="20">
        <f t="shared" si="0"/>
        <v>0</v>
      </c>
      <c r="G25" s="22"/>
    </row>
    <row r="26" spans="1:7" ht="18.75" customHeight="1">
      <c r="A26" s="273"/>
      <c r="B26" s="275" t="s">
        <v>30</v>
      </c>
      <c r="C26" s="294"/>
      <c r="D26" s="435">
        <f>SUM(D27:D27)</f>
        <v>13800</v>
      </c>
      <c r="E26" s="436">
        <f>SUM(E27:E27)</f>
        <v>13800</v>
      </c>
      <c r="F26" s="26">
        <f t="shared" si="0"/>
        <v>0</v>
      </c>
      <c r="G26" s="28"/>
    </row>
    <row r="27" spans="1:7" ht="18.75" customHeight="1">
      <c r="A27" s="273"/>
      <c r="B27" s="294"/>
      <c r="C27" s="294" t="s">
        <v>30</v>
      </c>
      <c r="D27" s="435">
        <v>13800</v>
      </c>
      <c r="E27" s="436">
        <v>13800</v>
      </c>
      <c r="F27" s="26">
        <f t="shared" si="0"/>
        <v>0</v>
      </c>
      <c r="G27" s="28"/>
    </row>
    <row r="28" spans="1:7" ht="18.75" customHeight="1">
      <c r="A28" s="273"/>
      <c r="B28" s="275" t="s">
        <v>27</v>
      </c>
      <c r="C28" s="294"/>
      <c r="D28" s="435">
        <f t="shared" ref="D28:F28" si="1">SUM(D29:D30)</f>
        <v>0</v>
      </c>
      <c r="E28" s="436">
        <f t="shared" si="1"/>
        <v>0</v>
      </c>
      <c r="F28" s="435">
        <f t="shared" si="1"/>
        <v>0</v>
      </c>
      <c r="G28" s="28"/>
    </row>
    <row r="29" spans="1:7" ht="18.75" customHeight="1">
      <c r="A29" s="273"/>
      <c r="B29" s="275"/>
      <c r="C29" s="275" t="s">
        <v>393</v>
      </c>
      <c r="D29" s="438">
        <v>0</v>
      </c>
      <c r="E29" s="439">
        <v>0</v>
      </c>
      <c r="F29" s="36">
        <f t="shared" ref="F29:F37" si="2">E29-D29</f>
        <v>0</v>
      </c>
      <c r="G29" s="38"/>
    </row>
    <row r="30" spans="1:7" ht="18.75" customHeight="1">
      <c r="A30" s="293"/>
      <c r="B30" s="294"/>
      <c r="C30" s="312" t="s">
        <v>394</v>
      </c>
      <c r="D30" s="435">
        <v>0</v>
      </c>
      <c r="E30" s="436">
        <v>0</v>
      </c>
      <c r="F30" s="26">
        <f t="shared" si="2"/>
        <v>0</v>
      </c>
      <c r="G30" s="28"/>
    </row>
    <row r="31" spans="1:7" ht="18.75" customHeight="1">
      <c r="A31" s="295" t="s">
        <v>395</v>
      </c>
      <c r="B31" s="296"/>
      <c r="C31" s="296"/>
      <c r="D31" s="440">
        <f>D32</f>
        <v>0</v>
      </c>
      <c r="E31" s="441">
        <f>E32</f>
        <v>0</v>
      </c>
      <c r="F31" s="107">
        <f>E31-D31</f>
        <v>0</v>
      </c>
      <c r="G31" s="442"/>
    </row>
    <row r="32" spans="1:7" ht="18.75" customHeight="1">
      <c r="A32" s="273"/>
      <c r="B32" s="275" t="s">
        <v>395</v>
      </c>
      <c r="C32" s="294"/>
      <c r="D32" s="435">
        <f>SUM(D33:D34)</f>
        <v>0</v>
      </c>
      <c r="E32" s="436">
        <f>SUM(E33:E34)</f>
        <v>0</v>
      </c>
      <c r="F32" s="26">
        <f>E32-D32</f>
        <v>0</v>
      </c>
      <c r="G32" s="28"/>
    </row>
    <row r="33" spans="1:7" ht="18.75" customHeight="1">
      <c r="A33" s="273"/>
      <c r="B33" s="275"/>
      <c r="C33" s="294" t="s">
        <v>23</v>
      </c>
      <c r="D33" s="435">
        <v>0</v>
      </c>
      <c r="E33" s="436">
        <v>0</v>
      </c>
      <c r="F33" s="26">
        <f>E33-D33</f>
        <v>0</v>
      </c>
      <c r="G33" s="28"/>
    </row>
    <row r="34" spans="1:7" ht="18.75" customHeight="1">
      <c r="A34" s="293"/>
      <c r="B34" s="294"/>
      <c r="C34" s="294" t="s">
        <v>24</v>
      </c>
      <c r="D34" s="435">
        <v>0</v>
      </c>
      <c r="E34" s="436">
        <v>0</v>
      </c>
      <c r="F34" s="26">
        <f>E34-D34</f>
        <v>0</v>
      </c>
      <c r="G34" s="28"/>
    </row>
    <row r="35" spans="1:7" ht="18.75" customHeight="1">
      <c r="A35" s="295" t="s">
        <v>114</v>
      </c>
      <c r="B35" s="296"/>
      <c r="C35" s="296"/>
      <c r="D35" s="440">
        <f>D36</f>
        <v>0</v>
      </c>
      <c r="E35" s="441">
        <f>E36</f>
        <v>0</v>
      </c>
      <c r="F35" s="107">
        <f t="shared" si="2"/>
        <v>0</v>
      </c>
      <c r="G35" s="442"/>
    </row>
    <row r="36" spans="1:7" ht="18.75" customHeight="1">
      <c r="A36" s="273"/>
      <c r="B36" s="275" t="s">
        <v>114</v>
      </c>
      <c r="C36" s="294"/>
      <c r="D36" s="435">
        <f>SUM(D37:D37)</f>
        <v>0</v>
      </c>
      <c r="E36" s="436">
        <f>SUM(E37:E37)</f>
        <v>0</v>
      </c>
      <c r="F36" s="26">
        <f t="shared" si="2"/>
        <v>0</v>
      </c>
      <c r="G36" s="28"/>
    </row>
    <row r="37" spans="1:7" ht="18.75" customHeight="1" thickBot="1">
      <c r="A37" s="282"/>
      <c r="B37" s="283"/>
      <c r="C37" s="283" t="s">
        <v>397</v>
      </c>
      <c r="D37" s="443">
        <v>0</v>
      </c>
      <c r="E37" s="444">
        <v>0</v>
      </c>
      <c r="F37" s="61">
        <f t="shared" si="2"/>
        <v>0</v>
      </c>
      <c r="G37" s="52"/>
    </row>
    <row r="38" spans="1:7" ht="18.75" customHeight="1" thickBot="1">
      <c r="A38" s="286" t="s">
        <v>1</v>
      </c>
      <c r="B38" s="455"/>
      <c r="C38" s="455"/>
      <c r="D38" s="53"/>
      <c r="E38" s="2"/>
      <c r="F38" s="54"/>
      <c r="G38" s="7" t="s">
        <v>2</v>
      </c>
    </row>
    <row r="39" spans="1:7" ht="30" customHeight="1">
      <c r="A39" s="240" t="s">
        <v>3</v>
      </c>
      <c r="B39" s="241" t="s">
        <v>4</v>
      </c>
      <c r="C39" s="241" t="s">
        <v>5</v>
      </c>
      <c r="D39" s="55" t="s">
        <v>6</v>
      </c>
      <c r="E39" s="11" t="s">
        <v>7</v>
      </c>
      <c r="F39" s="56" t="s">
        <v>8</v>
      </c>
      <c r="G39" s="13" t="s">
        <v>9</v>
      </c>
    </row>
    <row r="40" spans="1:7" ht="18.75" customHeight="1">
      <c r="A40" s="295" t="s">
        <v>16</v>
      </c>
      <c r="B40" s="296"/>
      <c r="C40" s="296"/>
      <c r="D40" s="440">
        <f>D41</f>
        <v>660</v>
      </c>
      <c r="E40" s="441">
        <f>E41</f>
        <v>660</v>
      </c>
      <c r="F40" s="107">
        <f>E40-D40</f>
        <v>0</v>
      </c>
      <c r="G40" s="442"/>
    </row>
    <row r="41" spans="1:7" ht="18.75" customHeight="1">
      <c r="A41" s="273"/>
      <c r="B41" s="275" t="s">
        <v>16</v>
      </c>
      <c r="C41" s="294"/>
      <c r="D41" s="435">
        <f>SUM(D42:D42)</f>
        <v>660</v>
      </c>
      <c r="E41" s="436">
        <f>SUM(E42:E42)</f>
        <v>660</v>
      </c>
      <c r="F41" s="26">
        <f>E41-D41</f>
        <v>0</v>
      </c>
      <c r="G41" s="28"/>
    </row>
    <row r="42" spans="1:7" ht="18.75" customHeight="1">
      <c r="A42" s="293"/>
      <c r="B42" s="294"/>
      <c r="C42" s="294" t="s">
        <v>16</v>
      </c>
      <c r="D42" s="435">
        <v>660</v>
      </c>
      <c r="E42" s="436">
        <v>660</v>
      </c>
      <c r="F42" s="26">
        <f>E42-D42</f>
        <v>0</v>
      </c>
      <c r="G42" s="28"/>
    </row>
    <row r="43" spans="1:7" ht="18.75" customHeight="1">
      <c r="A43" s="295" t="s">
        <v>38</v>
      </c>
      <c r="B43" s="296"/>
      <c r="C43" s="296"/>
      <c r="D43" s="440">
        <f>D44</f>
        <v>10954</v>
      </c>
      <c r="E43" s="441">
        <f>E44</f>
        <v>10954</v>
      </c>
      <c r="F43" s="107">
        <f>E43-D43</f>
        <v>0</v>
      </c>
      <c r="G43" s="442"/>
    </row>
    <row r="44" spans="1:7" ht="18.75" customHeight="1">
      <c r="A44" s="273"/>
      <c r="B44" s="275" t="s">
        <v>38</v>
      </c>
      <c r="C44" s="275"/>
      <c r="D44" s="438">
        <f>SUM(D45:D46)</f>
        <v>10954</v>
      </c>
      <c r="E44" s="439">
        <f>SUM(E45:E46)</f>
        <v>10954</v>
      </c>
      <c r="F44" s="36">
        <f>E44-D44</f>
        <v>0</v>
      </c>
      <c r="G44" s="38"/>
    </row>
    <row r="45" spans="1:7" ht="18.75" customHeight="1">
      <c r="A45" s="273"/>
      <c r="B45" s="275"/>
      <c r="C45" s="312" t="s">
        <v>398</v>
      </c>
      <c r="D45" s="435">
        <v>40</v>
      </c>
      <c r="E45" s="436">
        <v>40</v>
      </c>
      <c r="F45" s="26">
        <f t="shared" ref="F45:F50" si="3">E45-D45</f>
        <v>0</v>
      </c>
      <c r="G45" s="28"/>
    </row>
    <row r="46" spans="1:7" ht="18.75" customHeight="1">
      <c r="A46" s="293"/>
      <c r="B46" s="294"/>
      <c r="C46" s="294" t="s">
        <v>41</v>
      </c>
      <c r="D46" s="435">
        <v>10914</v>
      </c>
      <c r="E46" s="436">
        <v>10914</v>
      </c>
      <c r="F46" s="26">
        <f t="shared" si="3"/>
        <v>0</v>
      </c>
      <c r="G46" s="28"/>
    </row>
    <row r="47" spans="1:7" ht="18.75" customHeight="1">
      <c r="A47" s="295" t="s">
        <v>399</v>
      </c>
      <c r="B47" s="296"/>
      <c r="C47" s="296"/>
      <c r="D47" s="440">
        <f>D48</f>
        <v>0</v>
      </c>
      <c r="E47" s="441">
        <f>E48</f>
        <v>0</v>
      </c>
      <c r="F47" s="107">
        <f t="shared" si="3"/>
        <v>0</v>
      </c>
      <c r="G47" s="442"/>
    </row>
    <row r="48" spans="1:7" ht="18.75" customHeight="1">
      <c r="A48" s="273"/>
      <c r="B48" s="275" t="s">
        <v>399</v>
      </c>
      <c r="C48" s="294"/>
      <c r="D48" s="435">
        <f>SUM(D49:D50)</f>
        <v>0</v>
      </c>
      <c r="E48" s="436">
        <f>SUM(E49:E50)</f>
        <v>0</v>
      </c>
      <c r="F48" s="26">
        <f t="shared" si="3"/>
        <v>0</v>
      </c>
      <c r="G48" s="28"/>
    </row>
    <row r="49" spans="1:7" ht="18.75" customHeight="1">
      <c r="A49" s="273"/>
      <c r="B49" s="275"/>
      <c r="C49" s="294" t="s">
        <v>35</v>
      </c>
      <c r="D49" s="435">
        <v>0</v>
      </c>
      <c r="E49" s="436">
        <v>0</v>
      </c>
      <c r="F49" s="26">
        <f t="shared" si="3"/>
        <v>0</v>
      </c>
      <c r="G49" s="28"/>
    </row>
    <row r="50" spans="1:7" ht="18.75" customHeight="1" thickBot="1">
      <c r="A50" s="282"/>
      <c r="B50" s="283"/>
      <c r="C50" s="283" t="s">
        <v>400</v>
      </c>
      <c r="D50" s="443">
        <v>0</v>
      </c>
      <c r="E50" s="444">
        <v>0</v>
      </c>
      <c r="F50" s="61">
        <f t="shared" si="3"/>
        <v>0</v>
      </c>
      <c r="G50" s="52"/>
    </row>
    <row r="51" spans="1:7" ht="18.600000000000001" customHeight="1" thickBot="1">
      <c r="A51" s="286" t="s">
        <v>42</v>
      </c>
      <c r="B51" s="455"/>
      <c r="C51" s="455"/>
      <c r="D51" s="53"/>
      <c r="E51" s="2"/>
      <c r="F51" s="54"/>
      <c r="G51" s="7" t="s">
        <v>2</v>
      </c>
    </row>
    <row r="52" spans="1:7" ht="30" customHeight="1">
      <c r="A52" s="240" t="s">
        <v>3</v>
      </c>
      <c r="B52" s="241" t="s">
        <v>4</v>
      </c>
      <c r="C52" s="241" t="s">
        <v>5</v>
      </c>
      <c r="D52" s="55" t="s">
        <v>6</v>
      </c>
      <c r="E52" s="11" t="s">
        <v>7</v>
      </c>
      <c r="F52" s="56" t="s">
        <v>8</v>
      </c>
      <c r="G52" s="13" t="s">
        <v>9</v>
      </c>
    </row>
    <row r="53" spans="1:7" ht="24.75" customHeight="1">
      <c r="A53" s="644" t="s">
        <v>43</v>
      </c>
      <c r="B53" s="645"/>
      <c r="C53" s="646"/>
      <c r="D53" s="430">
        <f>D54+D66+D79+D88+D93+D96+D104+D110+D113+D116</f>
        <v>1058415</v>
      </c>
      <c r="E53" s="431">
        <f>E54+E66+E79+E88+E93+E96+E104+E110+E113+E116</f>
        <v>1014567</v>
      </c>
      <c r="F53" s="15">
        <f t="shared" ref="F53:F60" si="4">E53-D53</f>
        <v>-43848</v>
      </c>
      <c r="G53" s="28"/>
    </row>
    <row r="54" spans="1:7" ht="18.75" customHeight="1">
      <c r="A54" s="250" t="s">
        <v>45</v>
      </c>
      <c r="B54" s="261"/>
      <c r="C54" s="296"/>
      <c r="D54" s="440">
        <f>D55+D58+D61+D63</f>
        <v>732305</v>
      </c>
      <c r="E54" s="441">
        <f>E55+E58+E61+E63</f>
        <v>685425</v>
      </c>
      <c r="F54" s="107">
        <f t="shared" si="4"/>
        <v>-46880</v>
      </c>
      <c r="G54" s="442"/>
    </row>
    <row r="55" spans="1:7" ht="18.75" customHeight="1">
      <c r="A55" s="273"/>
      <c r="B55" s="272" t="s">
        <v>401</v>
      </c>
      <c r="C55" s="312"/>
      <c r="D55" s="435">
        <f>SUM(D56:D57)</f>
        <v>59488</v>
      </c>
      <c r="E55" s="436">
        <f>SUM(E56:E57)</f>
        <v>62068</v>
      </c>
      <c r="F55" s="26">
        <f t="shared" si="4"/>
        <v>2580</v>
      </c>
      <c r="G55" s="28"/>
    </row>
    <row r="56" spans="1:7" ht="18.75" customHeight="1">
      <c r="A56" s="273"/>
      <c r="B56" s="275"/>
      <c r="C56" s="312" t="s">
        <v>46</v>
      </c>
      <c r="D56" s="435">
        <v>47068</v>
      </c>
      <c r="E56" s="436">
        <v>48448</v>
      </c>
      <c r="F56" s="26">
        <f t="shared" si="4"/>
        <v>1380</v>
      </c>
      <c r="G56" s="28"/>
    </row>
    <row r="57" spans="1:7" ht="18.75" customHeight="1">
      <c r="A57" s="273"/>
      <c r="B57" s="275"/>
      <c r="C57" s="312" t="s">
        <v>402</v>
      </c>
      <c r="D57" s="435">
        <v>12420</v>
      </c>
      <c r="E57" s="436">
        <v>13620</v>
      </c>
      <c r="F57" s="26">
        <f t="shared" si="4"/>
        <v>1200</v>
      </c>
      <c r="G57" s="28"/>
    </row>
    <row r="58" spans="1:7" ht="18.75" customHeight="1">
      <c r="A58" s="273"/>
      <c r="B58" s="272" t="s">
        <v>432</v>
      </c>
      <c r="C58" s="312"/>
      <c r="D58" s="435">
        <f>SUM(D59:D60)</f>
        <v>570317</v>
      </c>
      <c r="E58" s="436">
        <f>SUM(E59:E60)</f>
        <v>528337</v>
      </c>
      <c r="F58" s="26">
        <f t="shared" si="4"/>
        <v>-41980</v>
      </c>
      <c r="G58" s="28"/>
    </row>
    <row r="59" spans="1:7" ht="18.75" customHeight="1">
      <c r="A59" s="273"/>
      <c r="B59" s="275"/>
      <c r="C59" s="312" t="s">
        <v>46</v>
      </c>
      <c r="D59" s="435">
        <v>522047</v>
      </c>
      <c r="E59" s="436">
        <v>480067</v>
      </c>
      <c r="F59" s="26">
        <f t="shared" si="4"/>
        <v>-41980</v>
      </c>
      <c r="G59" s="28"/>
    </row>
    <row r="60" spans="1:7" ht="18.75" customHeight="1">
      <c r="A60" s="273"/>
      <c r="B60" s="275"/>
      <c r="C60" s="312" t="s">
        <v>402</v>
      </c>
      <c r="D60" s="435">
        <v>48270</v>
      </c>
      <c r="E60" s="436">
        <v>48270</v>
      </c>
      <c r="F60" s="26">
        <f t="shared" si="4"/>
        <v>0</v>
      </c>
      <c r="G60" s="28"/>
    </row>
    <row r="61" spans="1:7" ht="18.75" customHeight="1">
      <c r="A61" s="273"/>
      <c r="B61" s="272" t="s">
        <v>404</v>
      </c>
      <c r="C61" s="272"/>
      <c r="D61" s="438">
        <f>SUM(D62:D62)</f>
        <v>2700</v>
      </c>
      <c r="E61" s="439">
        <f>SUM(E62:E62)</f>
        <v>2700</v>
      </c>
      <c r="F61" s="36">
        <f>E61-D61</f>
        <v>0</v>
      </c>
      <c r="G61" s="38"/>
    </row>
    <row r="62" spans="1:7" ht="18.75" customHeight="1">
      <c r="A62" s="273"/>
      <c r="B62" s="275"/>
      <c r="C62" s="312" t="s">
        <v>404</v>
      </c>
      <c r="D62" s="435">
        <v>2700</v>
      </c>
      <c r="E62" s="436">
        <v>2700</v>
      </c>
      <c r="F62" s="26">
        <f>E62-D62</f>
        <v>0</v>
      </c>
      <c r="G62" s="28"/>
    </row>
    <row r="63" spans="1:7" ht="18.75" customHeight="1">
      <c r="A63" s="273"/>
      <c r="B63" s="272" t="s">
        <v>405</v>
      </c>
      <c r="C63" s="312"/>
      <c r="D63" s="435">
        <f>SUM(D64:D65)</f>
        <v>99800</v>
      </c>
      <c r="E63" s="436">
        <f>SUM(E64:E65)</f>
        <v>92320</v>
      </c>
      <c r="F63" s="26">
        <f t="shared" ref="F63:F73" si="5">E63-D63</f>
        <v>-7480</v>
      </c>
      <c r="G63" s="28"/>
    </row>
    <row r="64" spans="1:7" ht="18.75" customHeight="1">
      <c r="A64" s="273"/>
      <c r="B64" s="275"/>
      <c r="C64" s="312" t="s">
        <v>406</v>
      </c>
      <c r="D64" s="435">
        <v>55010</v>
      </c>
      <c r="E64" s="436">
        <v>50930</v>
      </c>
      <c r="F64" s="26">
        <f t="shared" si="5"/>
        <v>-4080</v>
      </c>
      <c r="G64" s="28"/>
    </row>
    <row r="65" spans="1:7" ht="18.75" customHeight="1">
      <c r="A65" s="273"/>
      <c r="B65" s="275"/>
      <c r="C65" s="274" t="s">
        <v>407</v>
      </c>
      <c r="D65" s="435">
        <v>44790</v>
      </c>
      <c r="E65" s="436">
        <v>41390</v>
      </c>
      <c r="F65" s="26">
        <f t="shared" si="5"/>
        <v>-3400</v>
      </c>
      <c r="G65" s="28"/>
    </row>
    <row r="66" spans="1:7" ht="18.75" customHeight="1">
      <c r="A66" s="250" t="s">
        <v>56</v>
      </c>
      <c r="B66" s="261"/>
      <c r="C66" s="261"/>
      <c r="D66" s="433">
        <f>D67+D75</f>
        <v>72751</v>
      </c>
      <c r="E66" s="434">
        <f>E67+E75</f>
        <v>72751</v>
      </c>
      <c r="F66" s="20">
        <f t="shared" si="5"/>
        <v>0</v>
      </c>
      <c r="G66" s="22"/>
    </row>
    <row r="67" spans="1:7" ht="18.75" customHeight="1">
      <c r="A67" s="273"/>
      <c r="B67" s="272" t="s">
        <v>408</v>
      </c>
      <c r="C67" s="312"/>
      <c r="D67" s="435">
        <f>SUM(D68:D74)</f>
        <v>65551</v>
      </c>
      <c r="E67" s="436">
        <f>SUM(E68:E74)</f>
        <v>65551</v>
      </c>
      <c r="F67" s="26">
        <f t="shared" si="5"/>
        <v>0</v>
      </c>
      <c r="G67" s="28"/>
    </row>
    <row r="68" spans="1:7" ht="18.75" customHeight="1">
      <c r="A68" s="273"/>
      <c r="B68" s="275"/>
      <c r="C68" s="312" t="s">
        <v>121</v>
      </c>
      <c r="D68" s="435">
        <v>25411</v>
      </c>
      <c r="E68" s="436">
        <v>25411</v>
      </c>
      <c r="F68" s="26">
        <f t="shared" si="5"/>
        <v>0</v>
      </c>
      <c r="G68" s="28"/>
    </row>
    <row r="69" spans="1:7" ht="18.75" customHeight="1">
      <c r="A69" s="273"/>
      <c r="B69" s="275"/>
      <c r="C69" s="274" t="s">
        <v>409</v>
      </c>
      <c r="D69" s="435">
        <v>21240</v>
      </c>
      <c r="E69" s="436">
        <v>21240</v>
      </c>
      <c r="F69" s="26">
        <f t="shared" si="5"/>
        <v>0</v>
      </c>
      <c r="G69" s="28"/>
    </row>
    <row r="70" spans="1:7" ht="18.75" customHeight="1">
      <c r="A70" s="273"/>
      <c r="B70" s="275"/>
      <c r="C70" s="312" t="s">
        <v>76</v>
      </c>
      <c r="D70" s="435">
        <v>120</v>
      </c>
      <c r="E70" s="436">
        <v>120</v>
      </c>
      <c r="F70" s="26">
        <f t="shared" si="5"/>
        <v>0</v>
      </c>
      <c r="G70" s="28"/>
    </row>
    <row r="71" spans="1:7" ht="18.75" customHeight="1">
      <c r="A71" s="273"/>
      <c r="B71" s="275"/>
      <c r="C71" s="274" t="s">
        <v>57</v>
      </c>
      <c r="D71" s="435">
        <v>5120</v>
      </c>
      <c r="E71" s="436">
        <v>5120</v>
      </c>
      <c r="F71" s="26">
        <f t="shared" si="5"/>
        <v>0</v>
      </c>
      <c r="G71" s="28"/>
    </row>
    <row r="72" spans="1:7" ht="18.75" customHeight="1">
      <c r="A72" s="273"/>
      <c r="B72" s="275"/>
      <c r="C72" s="312" t="s">
        <v>61</v>
      </c>
      <c r="D72" s="435">
        <v>800</v>
      </c>
      <c r="E72" s="436">
        <v>800</v>
      </c>
      <c r="F72" s="26">
        <f t="shared" si="5"/>
        <v>0</v>
      </c>
      <c r="G72" s="28"/>
    </row>
    <row r="73" spans="1:7" ht="18.75" customHeight="1">
      <c r="A73" s="273"/>
      <c r="B73" s="275"/>
      <c r="C73" s="274" t="s">
        <v>410</v>
      </c>
      <c r="D73" s="435">
        <v>12800</v>
      </c>
      <c r="E73" s="436">
        <v>12800</v>
      </c>
      <c r="F73" s="26">
        <f t="shared" si="5"/>
        <v>0</v>
      </c>
      <c r="G73" s="28"/>
    </row>
    <row r="74" spans="1:7" ht="18.75" customHeight="1">
      <c r="A74" s="273"/>
      <c r="B74" s="294"/>
      <c r="C74" s="274" t="s">
        <v>62</v>
      </c>
      <c r="D74" s="435">
        <v>60</v>
      </c>
      <c r="E74" s="436">
        <v>60</v>
      </c>
      <c r="F74" s="26">
        <f>E74-D74</f>
        <v>0</v>
      </c>
      <c r="G74" s="28"/>
    </row>
    <row r="75" spans="1:7" ht="18.75" customHeight="1">
      <c r="A75" s="273"/>
      <c r="B75" s="275" t="s">
        <v>52</v>
      </c>
      <c r="C75" s="294"/>
      <c r="D75" s="446">
        <f>SUM(D76:D78)</f>
        <v>7200</v>
      </c>
      <c r="E75" s="447">
        <f>SUM(E76:E78)</f>
        <v>7200</v>
      </c>
      <c r="F75" s="70">
        <f t="shared" ref="F75:F99" si="6">E75-D75</f>
        <v>0</v>
      </c>
      <c r="G75" s="94"/>
    </row>
    <row r="76" spans="1:7" ht="18.75" customHeight="1">
      <c r="A76" s="273"/>
      <c r="B76" s="275"/>
      <c r="C76" s="312" t="s">
        <v>52</v>
      </c>
      <c r="D76" s="435">
        <v>2400</v>
      </c>
      <c r="E76" s="436">
        <v>2400</v>
      </c>
      <c r="F76" s="26">
        <f t="shared" si="6"/>
        <v>0</v>
      </c>
      <c r="G76" s="28"/>
    </row>
    <row r="77" spans="1:7" ht="18.75" customHeight="1">
      <c r="A77" s="273"/>
      <c r="B77" s="275"/>
      <c r="C77" s="274" t="s">
        <v>411</v>
      </c>
      <c r="D77" s="435">
        <v>3600</v>
      </c>
      <c r="E77" s="436">
        <v>3600</v>
      </c>
      <c r="F77" s="26">
        <f t="shared" si="6"/>
        <v>0</v>
      </c>
      <c r="G77" s="28"/>
    </row>
    <row r="78" spans="1:7" ht="18.75" customHeight="1">
      <c r="A78" s="273"/>
      <c r="B78" s="275"/>
      <c r="C78" s="272" t="s">
        <v>55</v>
      </c>
      <c r="D78" s="438">
        <v>1200</v>
      </c>
      <c r="E78" s="439">
        <v>1200</v>
      </c>
      <c r="F78" s="36">
        <f t="shared" si="6"/>
        <v>0</v>
      </c>
      <c r="G78" s="38"/>
    </row>
    <row r="79" spans="1:7" ht="18.75" customHeight="1">
      <c r="A79" s="250" t="s">
        <v>412</v>
      </c>
      <c r="B79" s="261"/>
      <c r="C79" s="261"/>
      <c r="D79" s="433">
        <f>D80+D136+D140</f>
        <v>172769</v>
      </c>
      <c r="E79" s="434">
        <f>E80+E136+E140</f>
        <v>179821</v>
      </c>
      <c r="F79" s="20">
        <f t="shared" si="6"/>
        <v>7052</v>
      </c>
      <c r="G79" s="22"/>
    </row>
    <row r="80" spans="1:7" ht="18.75" customHeight="1">
      <c r="A80" s="273"/>
      <c r="B80" s="272" t="s">
        <v>413</v>
      </c>
      <c r="C80" s="312"/>
      <c r="D80" s="435">
        <f>SUM(D81:D85)</f>
        <v>172769</v>
      </c>
      <c r="E80" s="436">
        <f>SUM(E81:E85)</f>
        <v>179821</v>
      </c>
      <c r="F80" s="26">
        <f t="shared" si="6"/>
        <v>7052</v>
      </c>
      <c r="G80" s="28"/>
    </row>
    <row r="81" spans="1:7" ht="18.75" customHeight="1">
      <c r="A81" s="273"/>
      <c r="B81" s="275"/>
      <c r="C81" s="312" t="s">
        <v>414</v>
      </c>
      <c r="D81" s="435">
        <v>28461</v>
      </c>
      <c r="E81" s="436">
        <v>28833</v>
      </c>
      <c r="F81" s="26">
        <f t="shared" si="6"/>
        <v>372</v>
      </c>
      <c r="G81" s="28"/>
    </row>
    <row r="82" spans="1:7" ht="18.75" customHeight="1">
      <c r="A82" s="273"/>
      <c r="B82" s="275"/>
      <c r="C82" s="274" t="s">
        <v>415</v>
      </c>
      <c r="D82" s="435">
        <v>37288</v>
      </c>
      <c r="E82" s="436">
        <v>44608</v>
      </c>
      <c r="F82" s="26">
        <f t="shared" si="6"/>
        <v>7320</v>
      </c>
      <c r="G82" s="28"/>
    </row>
    <row r="83" spans="1:7" ht="18.75" customHeight="1">
      <c r="A83" s="273"/>
      <c r="B83" s="275"/>
      <c r="C83" s="312" t="s">
        <v>416</v>
      </c>
      <c r="D83" s="435">
        <v>9640</v>
      </c>
      <c r="E83" s="436">
        <v>9000</v>
      </c>
      <c r="F83" s="26">
        <f t="shared" si="6"/>
        <v>-640</v>
      </c>
      <c r="G83" s="28"/>
    </row>
    <row r="84" spans="1:7" ht="18.75" customHeight="1">
      <c r="A84" s="273"/>
      <c r="B84" s="275"/>
      <c r="C84" s="274" t="s">
        <v>417</v>
      </c>
      <c r="D84" s="435">
        <v>2400</v>
      </c>
      <c r="E84" s="436">
        <v>2400</v>
      </c>
      <c r="F84" s="26">
        <f t="shared" si="6"/>
        <v>0</v>
      </c>
      <c r="G84" s="28"/>
    </row>
    <row r="85" spans="1:7" ht="18.75" customHeight="1" thickBot="1">
      <c r="A85" s="282"/>
      <c r="B85" s="283"/>
      <c r="C85" s="356" t="s">
        <v>82</v>
      </c>
      <c r="D85" s="443">
        <v>94980</v>
      </c>
      <c r="E85" s="444">
        <v>94980</v>
      </c>
      <c r="F85" s="61">
        <f t="shared" si="6"/>
        <v>0</v>
      </c>
      <c r="G85" s="52"/>
    </row>
    <row r="86" spans="1:7" ht="18.600000000000001" customHeight="1" thickBot="1">
      <c r="A86" s="286" t="s">
        <v>42</v>
      </c>
      <c r="B86" s="455"/>
      <c r="C86" s="455"/>
      <c r="D86" s="53"/>
      <c r="E86" s="2"/>
      <c r="F86" s="54"/>
      <c r="G86" s="7" t="s">
        <v>2</v>
      </c>
    </row>
    <row r="87" spans="1:7" ht="30" customHeight="1">
      <c r="A87" s="240" t="s">
        <v>3</v>
      </c>
      <c r="B87" s="241" t="s">
        <v>4</v>
      </c>
      <c r="C87" s="241" t="s">
        <v>5</v>
      </c>
      <c r="D87" s="55" t="s">
        <v>6</v>
      </c>
      <c r="E87" s="11" t="s">
        <v>7</v>
      </c>
      <c r="F87" s="56" t="s">
        <v>8</v>
      </c>
      <c r="G87" s="13" t="s">
        <v>9</v>
      </c>
    </row>
    <row r="88" spans="1:7" ht="18.75" customHeight="1">
      <c r="A88" s="651" t="s">
        <v>418</v>
      </c>
      <c r="B88" s="261"/>
      <c r="C88" s="261"/>
      <c r="D88" s="433">
        <f>D89+D91</f>
        <v>69613</v>
      </c>
      <c r="E88" s="434">
        <f>E89+E91</f>
        <v>65205</v>
      </c>
      <c r="F88" s="20">
        <f t="shared" si="6"/>
        <v>-4408</v>
      </c>
      <c r="G88" s="22"/>
    </row>
    <row r="89" spans="1:7" ht="18.75" customHeight="1">
      <c r="A89" s="652"/>
      <c r="B89" s="272" t="s">
        <v>382</v>
      </c>
      <c r="C89" s="312"/>
      <c r="D89" s="435">
        <f>SUM(D90:D90)</f>
        <v>27945</v>
      </c>
      <c r="E89" s="436">
        <f>SUM(E90:E90)</f>
        <v>25453</v>
      </c>
      <c r="F89" s="26">
        <f t="shared" si="6"/>
        <v>-2492</v>
      </c>
      <c r="G89" s="28"/>
    </row>
    <row r="90" spans="1:7" ht="18.75" customHeight="1">
      <c r="A90" s="273"/>
      <c r="B90" s="275"/>
      <c r="C90" s="312" t="s">
        <v>420</v>
      </c>
      <c r="D90" s="435">
        <v>27945</v>
      </c>
      <c r="E90" s="436">
        <v>25453</v>
      </c>
      <c r="F90" s="26">
        <f t="shared" si="6"/>
        <v>-2492</v>
      </c>
      <c r="G90" s="28"/>
    </row>
    <row r="91" spans="1:7" ht="18.75" customHeight="1">
      <c r="A91" s="450"/>
      <c r="B91" s="272" t="s">
        <v>384</v>
      </c>
      <c r="C91" s="312"/>
      <c r="D91" s="435">
        <f>SUM(D92:D92)</f>
        <v>41668</v>
      </c>
      <c r="E91" s="436">
        <f>SUM(E92:E92)</f>
        <v>39752</v>
      </c>
      <c r="F91" s="26">
        <f t="shared" si="6"/>
        <v>-1916</v>
      </c>
      <c r="G91" s="28"/>
    </row>
    <row r="92" spans="1:7" ht="18.75" customHeight="1">
      <c r="A92" s="273"/>
      <c r="B92" s="275"/>
      <c r="C92" s="312" t="s">
        <v>421</v>
      </c>
      <c r="D92" s="435">
        <v>41668</v>
      </c>
      <c r="E92" s="436">
        <v>39752</v>
      </c>
      <c r="F92" s="26">
        <f t="shared" si="6"/>
        <v>-1916</v>
      </c>
      <c r="G92" s="28"/>
    </row>
    <row r="93" spans="1:7" ht="18.75" customHeight="1">
      <c r="A93" s="250" t="s">
        <v>114</v>
      </c>
      <c r="B93" s="261"/>
      <c r="C93" s="261"/>
      <c r="D93" s="433">
        <f>D94+D148+D152</f>
        <v>0</v>
      </c>
      <c r="E93" s="434">
        <f>E94+E148+E152</f>
        <v>0</v>
      </c>
      <c r="F93" s="20">
        <f t="shared" si="6"/>
        <v>0</v>
      </c>
      <c r="G93" s="22"/>
    </row>
    <row r="94" spans="1:7" ht="18.75" customHeight="1">
      <c r="A94" s="273"/>
      <c r="B94" s="272" t="s">
        <v>434</v>
      </c>
      <c r="C94" s="312"/>
      <c r="D94" s="435">
        <f>SUM(D95:D95)</f>
        <v>0</v>
      </c>
      <c r="E94" s="436">
        <f>SUM(E95:E95)</f>
        <v>0</v>
      </c>
      <c r="F94" s="26">
        <f t="shared" si="6"/>
        <v>0</v>
      </c>
      <c r="G94" s="28"/>
    </row>
    <row r="95" spans="1:7" ht="18.75" customHeight="1">
      <c r="A95" s="273"/>
      <c r="B95" s="275"/>
      <c r="C95" s="312" t="s">
        <v>434</v>
      </c>
      <c r="D95" s="435">
        <v>0</v>
      </c>
      <c r="E95" s="436">
        <v>0</v>
      </c>
      <c r="F95" s="26">
        <f t="shared" si="6"/>
        <v>0</v>
      </c>
      <c r="G95" s="28"/>
    </row>
    <row r="96" spans="1:7" ht="18.75" customHeight="1">
      <c r="A96" s="250" t="s">
        <v>422</v>
      </c>
      <c r="B96" s="261"/>
      <c r="C96" s="261"/>
      <c r="D96" s="433">
        <f>D97+D100</f>
        <v>0</v>
      </c>
      <c r="E96" s="434">
        <f>E97+E100</f>
        <v>0</v>
      </c>
      <c r="F96" s="20">
        <f t="shared" si="6"/>
        <v>0</v>
      </c>
      <c r="G96" s="22"/>
    </row>
    <row r="97" spans="1:7" ht="18.75" customHeight="1">
      <c r="A97" s="273"/>
      <c r="B97" s="272" t="s">
        <v>423</v>
      </c>
      <c r="C97" s="312"/>
      <c r="D97" s="435">
        <f>SUM(D98:D99)</f>
        <v>0</v>
      </c>
      <c r="E97" s="436">
        <f>SUM(E98:E99)</f>
        <v>0</v>
      </c>
      <c r="F97" s="26">
        <f t="shared" si="6"/>
        <v>0</v>
      </c>
      <c r="G97" s="28"/>
    </row>
    <row r="98" spans="1:7" ht="18.75" customHeight="1">
      <c r="A98" s="273"/>
      <c r="B98" s="275"/>
      <c r="C98" s="312" t="s">
        <v>424</v>
      </c>
      <c r="D98" s="435">
        <v>0</v>
      </c>
      <c r="E98" s="436">
        <v>0</v>
      </c>
      <c r="F98" s="26">
        <f t="shared" si="6"/>
        <v>0</v>
      </c>
      <c r="G98" s="28"/>
    </row>
    <row r="99" spans="1:7" ht="18.75" customHeight="1">
      <c r="A99" s="273"/>
      <c r="B99" s="294"/>
      <c r="C99" s="312" t="s">
        <v>425</v>
      </c>
      <c r="D99" s="435">
        <v>0</v>
      </c>
      <c r="E99" s="436">
        <v>0</v>
      </c>
      <c r="F99" s="26">
        <f t="shared" si="6"/>
        <v>0</v>
      </c>
      <c r="G99" s="28"/>
    </row>
    <row r="100" spans="1:7" ht="18.75" customHeight="1">
      <c r="A100" s="273"/>
      <c r="B100" s="275" t="s">
        <v>113</v>
      </c>
      <c r="C100" s="294"/>
      <c r="D100" s="446">
        <f>SUM(D101:D103)</f>
        <v>0</v>
      </c>
      <c r="E100" s="447">
        <f>SUM(E101:E103)</f>
        <v>0</v>
      </c>
      <c r="F100" s="70">
        <f>E100-D100</f>
        <v>0</v>
      </c>
      <c r="G100" s="94"/>
    </row>
    <row r="101" spans="1:7" ht="18.75" customHeight="1">
      <c r="A101" s="273"/>
      <c r="B101" s="275"/>
      <c r="C101" s="312" t="s">
        <v>426</v>
      </c>
      <c r="D101" s="435">
        <v>0</v>
      </c>
      <c r="E101" s="436">
        <v>0</v>
      </c>
      <c r="F101" s="26">
        <f>E101-D101</f>
        <v>0</v>
      </c>
      <c r="G101" s="28"/>
    </row>
    <row r="102" spans="1:7" ht="18.75" customHeight="1">
      <c r="A102" s="273"/>
      <c r="B102" s="275"/>
      <c r="C102" s="312" t="s">
        <v>427</v>
      </c>
      <c r="D102" s="435">
        <v>0</v>
      </c>
      <c r="E102" s="436">
        <v>0</v>
      </c>
      <c r="F102" s="26">
        <f t="shared" ref="F102:F118" si="7">E102-D102</f>
        <v>0</v>
      </c>
      <c r="G102" s="28"/>
    </row>
    <row r="103" spans="1:7" ht="18.75" customHeight="1">
      <c r="A103" s="273"/>
      <c r="B103" s="275"/>
      <c r="C103" s="272" t="s">
        <v>104</v>
      </c>
      <c r="D103" s="438">
        <v>0</v>
      </c>
      <c r="E103" s="439">
        <v>0</v>
      </c>
      <c r="F103" s="36">
        <f t="shared" si="7"/>
        <v>0</v>
      </c>
      <c r="G103" s="38"/>
    </row>
    <row r="104" spans="1:7" ht="18.75" customHeight="1">
      <c r="A104" s="250" t="s">
        <v>63</v>
      </c>
      <c r="B104" s="261"/>
      <c r="C104" s="261"/>
      <c r="D104" s="433">
        <f>D105+D108</f>
        <v>10000</v>
      </c>
      <c r="E104" s="434">
        <f>E105+E108</f>
        <v>10000</v>
      </c>
      <c r="F104" s="20">
        <f t="shared" si="7"/>
        <v>0</v>
      </c>
      <c r="G104" s="22"/>
    </row>
    <row r="105" spans="1:7" ht="18.75" customHeight="1">
      <c r="A105" s="273"/>
      <c r="B105" s="272" t="s">
        <v>64</v>
      </c>
      <c r="C105" s="312"/>
      <c r="D105" s="435">
        <f>SUM(D106:D107)</f>
        <v>7000</v>
      </c>
      <c r="E105" s="436">
        <f>SUM(E106:E107)</f>
        <v>7000</v>
      </c>
      <c r="F105" s="26">
        <f t="shared" si="7"/>
        <v>0</v>
      </c>
      <c r="G105" s="28"/>
    </row>
    <row r="106" spans="1:7" ht="18.75" customHeight="1">
      <c r="A106" s="273"/>
      <c r="B106" s="275"/>
      <c r="C106" s="312" t="s">
        <v>64</v>
      </c>
      <c r="D106" s="435">
        <v>3000</v>
      </c>
      <c r="E106" s="436">
        <v>3000</v>
      </c>
      <c r="F106" s="26">
        <f t="shared" si="7"/>
        <v>0</v>
      </c>
      <c r="G106" s="28"/>
    </row>
    <row r="107" spans="1:7" ht="18.75" customHeight="1">
      <c r="A107" s="273"/>
      <c r="B107" s="275"/>
      <c r="C107" s="312" t="s">
        <v>66</v>
      </c>
      <c r="D107" s="435">
        <v>4000</v>
      </c>
      <c r="E107" s="436">
        <v>4000</v>
      </c>
      <c r="F107" s="26">
        <f t="shared" si="7"/>
        <v>0</v>
      </c>
      <c r="G107" s="28"/>
    </row>
    <row r="108" spans="1:7" ht="18.75" customHeight="1">
      <c r="A108" s="273"/>
      <c r="B108" s="272" t="s">
        <v>428</v>
      </c>
      <c r="C108" s="312"/>
      <c r="D108" s="435">
        <f>SUM(D109:D109)</f>
        <v>3000</v>
      </c>
      <c r="E108" s="436">
        <f>SUM(E109:E109)</f>
        <v>3000</v>
      </c>
      <c r="F108" s="26">
        <f t="shared" si="7"/>
        <v>0</v>
      </c>
      <c r="G108" s="28"/>
    </row>
    <row r="109" spans="1:7" ht="18.75" customHeight="1">
      <c r="A109" s="273"/>
      <c r="B109" s="275"/>
      <c r="C109" s="312" t="s">
        <v>65</v>
      </c>
      <c r="D109" s="435">
        <v>3000</v>
      </c>
      <c r="E109" s="436">
        <v>3000</v>
      </c>
      <c r="F109" s="26">
        <f t="shared" si="7"/>
        <v>0</v>
      </c>
      <c r="G109" s="28"/>
    </row>
    <row r="110" spans="1:7" ht="18.75" customHeight="1">
      <c r="A110" s="250" t="s">
        <v>105</v>
      </c>
      <c r="B110" s="261"/>
      <c r="C110" s="261"/>
      <c r="D110" s="433">
        <f>D111</f>
        <v>0</v>
      </c>
      <c r="E110" s="434">
        <f>E111</f>
        <v>0</v>
      </c>
      <c r="F110" s="20">
        <f t="shared" si="7"/>
        <v>0</v>
      </c>
      <c r="G110" s="22"/>
    </row>
    <row r="111" spans="1:7" ht="18.75" customHeight="1">
      <c r="A111" s="273"/>
      <c r="B111" s="272" t="s">
        <v>105</v>
      </c>
      <c r="C111" s="312"/>
      <c r="D111" s="435">
        <f>SUM(D112)</f>
        <v>0</v>
      </c>
      <c r="E111" s="436">
        <f>SUM(E112)</f>
        <v>0</v>
      </c>
      <c r="F111" s="26">
        <f t="shared" si="7"/>
        <v>0</v>
      </c>
      <c r="G111" s="28"/>
    </row>
    <row r="112" spans="1:7" ht="18.75" customHeight="1">
      <c r="A112" s="293"/>
      <c r="B112" s="294"/>
      <c r="C112" s="312" t="s">
        <v>105</v>
      </c>
      <c r="D112" s="435">
        <v>0</v>
      </c>
      <c r="E112" s="436">
        <v>0</v>
      </c>
      <c r="F112" s="26">
        <f t="shared" si="7"/>
        <v>0</v>
      </c>
      <c r="G112" s="28"/>
    </row>
    <row r="113" spans="1:7" ht="18.75" customHeight="1">
      <c r="A113" s="295" t="s">
        <v>110</v>
      </c>
      <c r="B113" s="296"/>
      <c r="C113" s="296"/>
      <c r="D113" s="440">
        <f>D114</f>
        <v>300</v>
      </c>
      <c r="E113" s="441">
        <f>E114</f>
        <v>300</v>
      </c>
      <c r="F113" s="107">
        <f t="shared" si="7"/>
        <v>0</v>
      </c>
      <c r="G113" s="442"/>
    </row>
    <row r="114" spans="1:7" ht="18.75" customHeight="1">
      <c r="A114" s="273"/>
      <c r="B114" s="272" t="s">
        <v>110</v>
      </c>
      <c r="C114" s="312"/>
      <c r="D114" s="435">
        <f>SUM(D115)</f>
        <v>300</v>
      </c>
      <c r="E114" s="436">
        <f>SUM(E115)</f>
        <v>300</v>
      </c>
      <c r="F114" s="26">
        <f t="shared" si="7"/>
        <v>0</v>
      </c>
      <c r="G114" s="28"/>
    </row>
    <row r="115" spans="1:7" ht="18.75" customHeight="1">
      <c r="A115" s="273"/>
      <c r="B115" s="275"/>
      <c r="C115" s="272" t="s">
        <v>110</v>
      </c>
      <c r="D115" s="438">
        <v>300</v>
      </c>
      <c r="E115" s="439">
        <v>300</v>
      </c>
      <c r="F115" s="36">
        <f t="shared" si="7"/>
        <v>0</v>
      </c>
      <c r="G115" s="38"/>
    </row>
    <row r="116" spans="1:7" ht="18.75" customHeight="1">
      <c r="A116" s="250" t="s">
        <v>112</v>
      </c>
      <c r="B116" s="261"/>
      <c r="C116" s="261"/>
      <c r="D116" s="433">
        <f>D117</f>
        <v>677</v>
      </c>
      <c r="E116" s="434">
        <f>E117</f>
        <v>1065</v>
      </c>
      <c r="F116" s="20">
        <f t="shared" si="7"/>
        <v>388</v>
      </c>
      <c r="G116" s="22"/>
    </row>
    <row r="117" spans="1:7" ht="18.75" customHeight="1">
      <c r="A117" s="273"/>
      <c r="B117" s="272" t="s">
        <v>112</v>
      </c>
      <c r="C117" s="312"/>
      <c r="D117" s="435">
        <f>SUM(D118)</f>
        <v>677</v>
      </c>
      <c r="E117" s="436">
        <f>SUM(E118)</f>
        <v>1065</v>
      </c>
      <c r="F117" s="26">
        <f t="shared" si="7"/>
        <v>388</v>
      </c>
      <c r="G117" s="28"/>
    </row>
    <row r="118" spans="1:7" ht="18.75" customHeight="1" thickBot="1">
      <c r="A118" s="282"/>
      <c r="B118" s="283"/>
      <c r="C118" s="356" t="s">
        <v>112</v>
      </c>
      <c r="D118" s="443">
        <v>677</v>
      </c>
      <c r="E118" s="444">
        <v>1065</v>
      </c>
      <c r="F118" s="61">
        <f t="shared" si="7"/>
        <v>388</v>
      </c>
      <c r="G118" s="52"/>
    </row>
  </sheetData>
  <sheetProtection selectLockedCells="1"/>
  <protectedRanges>
    <protectedRange sqref="E28:F28 E29:E37 E88:E89 E93:E105 E10:E27 E53:E68 E5:E7 E75 E86 E91 E108 E110:E114 E116:E117 E40:E51 E79:E80" name="범위1"/>
    <protectedRange sqref="E69" name="범위1_7"/>
    <protectedRange sqref="E70:E74" name="범위1_8"/>
    <protectedRange sqref="E76:E78" name="범위1_9"/>
    <protectedRange sqref="E81:E85" name="범위1_10"/>
    <protectedRange sqref="E90" name="범위1_11"/>
    <protectedRange sqref="E92" name="범위1_12"/>
    <protectedRange sqref="E106:E107" name="범위1_13"/>
    <protectedRange sqref="E109" name="범위1_14"/>
    <protectedRange sqref="E115" name="범위1_15"/>
    <protectedRange sqref="E118" name="범위1_16"/>
    <protectedRange sqref="E8:E9" name="범위1_17"/>
    <protectedRange sqref="D29:D30 D95 D12 D56:D57 D86 D112 D42 D14 D17 D19:D22 D24 D27 D33:D34 D37 D45:D46 D49:D51 D59:D60 D62 D64:D65 D68 D98:D99 D101:D103" name="범위1_1"/>
    <protectedRange sqref="D69" name="범위1_7_1"/>
    <protectedRange sqref="D70:D74" name="범위1_8_1"/>
    <protectedRange sqref="D76:D78" name="범위1_9_1"/>
    <protectedRange sqref="D81:D85" name="범위1_10_1"/>
    <protectedRange sqref="D90" name="범위1_11_1"/>
    <protectedRange sqref="D92" name="범위1_12_1"/>
    <protectedRange sqref="D106:D107" name="범위1_13_1"/>
    <protectedRange sqref="D109" name="범위1_14_1"/>
    <protectedRange sqref="D115" name="범위1_15_1"/>
    <protectedRange sqref="D118" name="범위1_16_1"/>
    <protectedRange sqref="D8:D9" name="범위1_17_1"/>
    <protectedRange sqref="D5:D7 D10:D11 D13 D15:D16 D18 D23 D25:D26 D28 D31:D32 D35:D36 D40:D41 D43:D44 D47:D48 D53:D55 D58 D61 D63 D66:D67 D75 D79:D80 D88:D89 D91 D93:D94 D96:D97 D100 D104:D105 D108 D110:D111 D113:D114 D116:D117" name="범위1_1_1"/>
    <protectedRange sqref="D4:E4" name="범위1_1_1_1_1_1"/>
    <protectedRange sqref="D39:E39" name="범위1_1_1_1_1_1_1"/>
    <protectedRange sqref="D52:E52" name="범위1_1_1_1_1_1_2"/>
    <protectedRange sqref="D87:E87" name="범위1_1_1_1_1_1_3"/>
  </protectedRanges>
  <mergeCells count="6">
    <mergeCell ref="A88:A89"/>
    <mergeCell ref="A1:G1"/>
    <mergeCell ref="A5:C5"/>
    <mergeCell ref="A10:A11"/>
    <mergeCell ref="A15:A16"/>
    <mergeCell ref="A53:C5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&amp;C - &amp;P+168 -</oddFooter>
  </headerFooter>
  <rowBreaks count="4" manualBreakCount="4">
    <brk id="37" max="16383" man="1"/>
    <brk id="50" max="16383" man="1"/>
    <brk id="85" max="6" man="1"/>
    <brk id="118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3B26A-F37F-429E-8543-B477C6A428F9}">
  <sheetPr>
    <pageSetUpPr fitToPage="1"/>
  </sheetPr>
  <dimension ref="A1:G119"/>
  <sheetViews>
    <sheetView showGridLines="0" view="pageBreakPreview" zoomScaleNormal="100" zoomScaleSheetLayoutView="100" workbookViewId="0">
      <selection activeCell="F56" sqref="F56"/>
    </sheetView>
  </sheetViews>
  <sheetFormatPr defaultColWidth="9" defaultRowHeight="13.5"/>
  <cols>
    <col min="1" max="1" width="10.625" style="392" customWidth="1"/>
    <col min="2" max="2" width="12.625" style="392" customWidth="1"/>
    <col min="3" max="3" width="15.625" style="392" customWidth="1"/>
    <col min="4" max="5" width="13.25" style="392" customWidth="1"/>
    <col min="6" max="6" width="12.5" style="392" customWidth="1"/>
    <col min="7" max="7" width="6.875" style="392" customWidth="1"/>
    <col min="8" max="16384" width="9" style="392"/>
  </cols>
  <sheetData>
    <row r="1" spans="1:7" ht="18" customHeight="1">
      <c r="A1" s="625" t="s">
        <v>435</v>
      </c>
      <c r="B1" s="625"/>
      <c r="C1" s="625"/>
      <c r="D1" s="625"/>
      <c r="E1" s="625"/>
      <c r="F1" s="625"/>
      <c r="G1" s="625"/>
    </row>
    <row r="2" spans="1:7" ht="18" customHeight="1">
      <c r="A2" s="2"/>
      <c r="B2" s="2"/>
      <c r="C2" s="2"/>
      <c r="D2" s="3"/>
      <c r="E2" s="3"/>
      <c r="F2" s="4"/>
      <c r="G2" s="5"/>
    </row>
    <row r="3" spans="1:7" ht="18" customHeight="1" thickBot="1">
      <c r="A3" s="6" t="s">
        <v>1</v>
      </c>
      <c r="B3" s="6"/>
      <c r="C3" s="6"/>
      <c r="D3" s="2"/>
      <c r="E3" s="2"/>
      <c r="F3" s="4"/>
      <c r="G3" s="7" t="s">
        <v>2</v>
      </c>
    </row>
    <row r="4" spans="1:7" ht="30" customHeight="1">
      <c r="A4" s="240" t="s">
        <v>3</v>
      </c>
      <c r="B4" s="241" t="s">
        <v>4</v>
      </c>
      <c r="C4" s="241" t="s">
        <v>5</v>
      </c>
      <c r="D4" s="10" t="s">
        <v>6</v>
      </c>
      <c r="E4" s="11" t="s">
        <v>7</v>
      </c>
      <c r="F4" s="12" t="s">
        <v>8</v>
      </c>
      <c r="G4" s="13" t="s">
        <v>9</v>
      </c>
    </row>
    <row r="5" spans="1:7" ht="24.75" customHeight="1">
      <c r="A5" s="644" t="s">
        <v>10</v>
      </c>
      <c r="B5" s="645"/>
      <c r="C5" s="646"/>
      <c r="D5" s="430">
        <f>D6+D10+D15+D25+D35+D31+D41+D44+D48</f>
        <v>651487</v>
      </c>
      <c r="E5" s="430">
        <f>E6+E10+E15+E25+E35+E31+E41+E44+E48</f>
        <v>669429</v>
      </c>
      <c r="F5" s="15">
        <f t="shared" ref="F5:F27" si="0">E5-D5</f>
        <v>17942</v>
      </c>
      <c r="G5" s="432"/>
    </row>
    <row r="6" spans="1:7" ht="18.75" customHeight="1">
      <c r="A6" s="250" t="s">
        <v>378</v>
      </c>
      <c r="B6" s="261"/>
      <c r="C6" s="296"/>
      <c r="D6" s="433">
        <f>D7</f>
        <v>262872</v>
      </c>
      <c r="E6" s="434">
        <v>275952</v>
      </c>
      <c r="F6" s="20">
        <f t="shared" si="0"/>
        <v>13080</v>
      </c>
      <c r="G6" s="22"/>
    </row>
    <row r="7" spans="1:7" ht="18.75" customHeight="1">
      <c r="A7" s="273"/>
      <c r="B7" s="275" t="s">
        <v>378</v>
      </c>
      <c r="C7" s="294"/>
      <c r="D7" s="435">
        <f>SUM(D8:D9)</f>
        <v>262872</v>
      </c>
      <c r="E7" s="436">
        <v>275952</v>
      </c>
      <c r="F7" s="26">
        <f t="shared" si="0"/>
        <v>13080</v>
      </c>
      <c r="G7" s="28"/>
    </row>
    <row r="8" spans="1:7" ht="18.75" customHeight="1">
      <c r="A8" s="273"/>
      <c r="B8" s="275"/>
      <c r="C8" s="294" t="s">
        <v>379</v>
      </c>
      <c r="D8" s="435">
        <v>262272</v>
      </c>
      <c r="E8" s="436">
        <v>275352</v>
      </c>
      <c r="F8" s="26">
        <f t="shared" si="0"/>
        <v>13080</v>
      </c>
      <c r="G8" s="28"/>
    </row>
    <row r="9" spans="1:7" ht="18.75" customHeight="1">
      <c r="A9" s="273"/>
      <c r="B9" s="275"/>
      <c r="C9" s="294" t="s">
        <v>380</v>
      </c>
      <c r="D9" s="435">
        <v>600</v>
      </c>
      <c r="E9" s="436">
        <v>600</v>
      </c>
      <c r="F9" s="26">
        <f t="shared" si="0"/>
        <v>0</v>
      </c>
      <c r="G9" s="28"/>
    </row>
    <row r="10" spans="1:7" ht="18.75" customHeight="1">
      <c r="A10" s="651" t="s">
        <v>381</v>
      </c>
      <c r="B10" s="261"/>
      <c r="C10" s="296"/>
      <c r="D10" s="433">
        <f>D11+D13</f>
        <v>55388</v>
      </c>
      <c r="E10" s="434">
        <v>54038</v>
      </c>
      <c r="F10" s="20">
        <f t="shared" si="0"/>
        <v>-1350</v>
      </c>
      <c r="G10" s="22"/>
    </row>
    <row r="11" spans="1:7" ht="18.75" customHeight="1">
      <c r="A11" s="652"/>
      <c r="B11" s="275" t="s">
        <v>382</v>
      </c>
      <c r="C11" s="294"/>
      <c r="D11" s="435">
        <f>SUM(D12:D12)</f>
        <v>27888</v>
      </c>
      <c r="E11" s="436">
        <v>27888</v>
      </c>
      <c r="F11" s="26">
        <f t="shared" si="0"/>
        <v>0</v>
      </c>
      <c r="G11" s="28"/>
    </row>
    <row r="12" spans="1:7" ht="18.75" customHeight="1">
      <c r="A12" s="273"/>
      <c r="B12" s="294"/>
      <c r="C12" s="294" t="s">
        <v>383</v>
      </c>
      <c r="D12" s="435">
        <v>27888</v>
      </c>
      <c r="E12" s="436">
        <v>27888</v>
      </c>
      <c r="F12" s="26">
        <f t="shared" si="0"/>
        <v>0</v>
      </c>
      <c r="G12" s="28"/>
    </row>
    <row r="13" spans="1:7" ht="18.75" customHeight="1">
      <c r="A13" s="306"/>
      <c r="B13" s="275" t="s">
        <v>384</v>
      </c>
      <c r="C13" s="294"/>
      <c r="D13" s="435">
        <f>SUM(D14:D14)</f>
        <v>27500</v>
      </c>
      <c r="E13" s="436">
        <v>26150</v>
      </c>
      <c r="F13" s="26">
        <f t="shared" si="0"/>
        <v>-1350</v>
      </c>
      <c r="G13" s="28"/>
    </row>
    <row r="14" spans="1:7" ht="18.75" customHeight="1">
      <c r="A14" s="273"/>
      <c r="B14" s="275"/>
      <c r="C14" s="294" t="s">
        <v>384</v>
      </c>
      <c r="D14" s="435">
        <v>27500</v>
      </c>
      <c r="E14" s="436">
        <v>26150</v>
      </c>
      <c r="F14" s="26">
        <f t="shared" si="0"/>
        <v>-1350</v>
      </c>
      <c r="G14" s="28"/>
    </row>
    <row r="15" spans="1:7" ht="18.75" customHeight="1">
      <c r="A15" s="651" t="s">
        <v>385</v>
      </c>
      <c r="B15" s="261"/>
      <c r="C15" s="296"/>
      <c r="D15" s="433">
        <f>D16+D18+D23</f>
        <v>308807</v>
      </c>
      <c r="E15" s="434">
        <v>322919</v>
      </c>
      <c r="F15" s="20">
        <f t="shared" si="0"/>
        <v>14112</v>
      </c>
      <c r="G15" s="22"/>
    </row>
    <row r="16" spans="1:7" ht="18.75" customHeight="1">
      <c r="A16" s="654"/>
      <c r="B16" s="275" t="s">
        <v>386</v>
      </c>
      <c r="C16" s="294"/>
      <c r="D16" s="435">
        <f>SUM(D17:D17)</f>
        <v>262525</v>
      </c>
      <c r="E16" s="436">
        <v>267401</v>
      </c>
      <c r="F16" s="26">
        <f>E16-D16</f>
        <v>4876</v>
      </c>
      <c r="G16" s="28"/>
    </row>
    <row r="17" spans="1:7" ht="18.75" customHeight="1">
      <c r="A17" s="273"/>
      <c r="B17" s="294"/>
      <c r="C17" s="294" t="s">
        <v>386</v>
      </c>
      <c r="D17" s="435">
        <v>262525</v>
      </c>
      <c r="E17" s="436">
        <v>267401</v>
      </c>
      <c r="F17" s="26">
        <f t="shared" ref="F17:F24" si="1">E17-D17</f>
        <v>4876</v>
      </c>
      <c r="G17" s="28"/>
    </row>
    <row r="18" spans="1:7" ht="18.75" customHeight="1">
      <c r="A18" s="273"/>
      <c r="B18" s="275" t="s">
        <v>387</v>
      </c>
      <c r="C18" s="294"/>
      <c r="D18" s="435">
        <f>SUM(D19:D22)</f>
        <v>45282</v>
      </c>
      <c r="E18" s="436">
        <v>55518</v>
      </c>
      <c r="F18" s="26">
        <f t="shared" si="1"/>
        <v>10236</v>
      </c>
      <c r="G18" s="28"/>
    </row>
    <row r="19" spans="1:7" ht="18.75" customHeight="1">
      <c r="A19" s="273"/>
      <c r="B19" s="275"/>
      <c r="C19" s="294" t="s">
        <v>388</v>
      </c>
      <c r="D19" s="435">
        <v>0</v>
      </c>
      <c r="E19" s="436">
        <v>0</v>
      </c>
      <c r="F19" s="26">
        <f t="shared" si="1"/>
        <v>0</v>
      </c>
      <c r="G19" s="28"/>
    </row>
    <row r="20" spans="1:7" ht="18.75" customHeight="1">
      <c r="A20" s="273"/>
      <c r="B20" s="275"/>
      <c r="C20" s="294" t="s">
        <v>389</v>
      </c>
      <c r="D20" s="435">
        <v>0</v>
      </c>
      <c r="E20" s="436">
        <v>10080</v>
      </c>
      <c r="F20" s="26">
        <f t="shared" si="1"/>
        <v>10080</v>
      </c>
      <c r="G20" s="28"/>
    </row>
    <row r="21" spans="1:7" ht="22.5" customHeight="1">
      <c r="A21" s="273"/>
      <c r="B21" s="275"/>
      <c r="C21" s="320" t="s">
        <v>390</v>
      </c>
      <c r="D21" s="435">
        <v>0</v>
      </c>
      <c r="E21" s="436">
        <v>0</v>
      </c>
      <c r="F21" s="26">
        <f t="shared" si="1"/>
        <v>0</v>
      </c>
      <c r="G21" s="28"/>
    </row>
    <row r="22" spans="1:7" ht="18.75" customHeight="1">
      <c r="A22" s="273"/>
      <c r="B22" s="294"/>
      <c r="C22" s="294" t="s">
        <v>391</v>
      </c>
      <c r="D22" s="435">
        <v>45282</v>
      </c>
      <c r="E22" s="436">
        <v>45438</v>
      </c>
      <c r="F22" s="26">
        <f t="shared" si="1"/>
        <v>156</v>
      </c>
      <c r="G22" s="28"/>
    </row>
    <row r="23" spans="1:7" ht="18.75" customHeight="1">
      <c r="A23" s="273"/>
      <c r="B23" s="325" t="s">
        <v>392</v>
      </c>
      <c r="C23" s="294"/>
      <c r="D23" s="435">
        <f>SUM(D24:D24)</f>
        <v>1000</v>
      </c>
      <c r="E23" s="436">
        <f>SUM(E24:E24)</f>
        <v>0</v>
      </c>
      <c r="F23" s="26">
        <f t="shared" si="1"/>
        <v>-1000</v>
      </c>
      <c r="G23" s="28"/>
    </row>
    <row r="24" spans="1:7" ht="18.75" customHeight="1">
      <c r="A24" s="273"/>
      <c r="B24" s="294"/>
      <c r="C24" s="294" t="s">
        <v>392</v>
      </c>
      <c r="D24" s="435">
        <v>1000</v>
      </c>
      <c r="E24" s="436">
        <v>0</v>
      </c>
      <c r="F24" s="26">
        <f t="shared" si="1"/>
        <v>-1000</v>
      </c>
      <c r="G24" s="28"/>
    </row>
    <row r="25" spans="1:7" ht="18.75" customHeight="1">
      <c r="A25" s="250" t="s">
        <v>30</v>
      </c>
      <c r="B25" s="261"/>
      <c r="C25" s="296"/>
      <c r="D25" s="433">
        <f>D26+D28</f>
        <v>11480</v>
      </c>
      <c r="E25" s="434">
        <v>11480</v>
      </c>
      <c r="F25" s="20">
        <f t="shared" si="0"/>
        <v>0</v>
      </c>
      <c r="G25" s="22"/>
    </row>
    <row r="26" spans="1:7" ht="18.75" customHeight="1">
      <c r="A26" s="273"/>
      <c r="B26" s="275" t="s">
        <v>30</v>
      </c>
      <c r="C26" s="294"/>
      <c r="D26" s="435">
        <f>SUM(D27:D27)</f>
        <v>11480</v>
      </c>
      <c r="E26" s="436">
        <v>11480</v>
      </c>
      <c r="F26" s="26">
        <f t="shared" si="0"/>
        <v>0</v>
      </c>
      <c r="G26" s="28"/>
    </row>
    <row r="27" spans="1:7" ht="18.75" customHeight="1">
      <c r="A27" s="273"/>
      <c r="B27" s="294"/>
      <c r="C27" s="294" t="s">
        <v>30</v>
      </c>
      <c r="D27" s="435">
        <v>11480</v>
      </c>
      <c r="E27" s="436">
        <v>11480</v>
      </c>
      <c r="F27" s="26">
        <f t="shared" si="0"/>
        <v>0</v>
      </c>
      <c r="G27" s="28"/>
    </row>
    <row r="28" spans="1:7" ht="18.75" customHeight="1">
      <c r="A28" s="273"/>
      <c r="B28" s="275" t="s">
        <v>27</v>
      </c>
      <c r="C28" s="294"/>
      <c r="D28" s="435">
        <f t="shared" ref="D28:F28" si="2">SUM(D29:D30)</f>
        <v>0</v>
      </c>
      <c r="E28" s="436">
        <f t="shared" si="2"/>
        <v>0</v>
      </c>
      <c r="F28" s="435">
        <f t="shared" si="2"/>
        <v>0</v>
      </c>
      <c r="G28" s="28"/>
    </row>
    <row r="29" spans="1:7" ht="18.75" customHeight="1">
      <c r="A29" s="273"/>
      <c r="B29" s="275"/>
      <c r="C29" s="275" t="s">
        <v>393</v>
      </c>
      <c r="D29" s="438">
        <v>0</v>
      </c>
      <c r="E29" s="439">
        <v>0</v>
      </c>
      <c r="F29" s="36">
        <f t="shared" ref="F29:F37" si="3">E29-D29</f>
        <v>0</v>
      </c>
      <c r="G29" s="38"/>
    </row>
    <row r="30" spans="1:7" ht="18.75" customHeight="1">
      <c r="A30" s="293"/>
      <c r="B30" s="294"/>
      <c r="C30" s="312" t="s">
        <v>394</v>
      </c>
      <c r="D30" s="435">
        <v>0</v>
      </c>
      <c r="E30" s="436">
        <v>0</v>
      </c>
      <c r="F30" s="26">
        <f t="shared" si="3"/>
        <v>0</v>
      </c>
      <c r="G30" s="28"/>
    </row>
    <row r="31" spans="1:7" ht="18.75" customHeight="1">
      <c r="A31" s="295" t="s">
        <v>395</v>
      </c>
      <c r="B31" s="296"/>
      <c r="C31" s="296"/>
      <c r="D31" s="440">
        <f>D32</f>
        <v>0</v>
      </c>
      <c r="E31" s="441">
        <f>E32</f>
        <v>0</v>
      </c>
      <c r="F31" s="107">
        <f t="shared" si="3"/>
        <v>0</v>
      </c>
      <c r="G31" s="442"/>
    </row>
    <row r="32" spans="1:7" ht="18.75" customHeight="1">
      <c r="A32" s="273"/>
      <c r="B32" s="275" t="s">
        <v>395</v>
      </c>
      <c r="C32" s="294"/>
      <c r="D32" s="435">
        <f>SUM(D33:D34)</f>
        <v>0</v>
      </c>
      <c r="E32" s="436">
        <f>SUM(E33:E34)</f>
        <v>0</v>
      </c>
      <c r="F32" s="26">
        <f t="shared" si="3"/>
        <v>0</v>
      </c>
      <c r="G32" s="28"/>
    </row>
    <row r="33" spans="1:7" ht="18.75" customHeight="1">
      <c r="A33" s="273"/>
      <c r="B33" s="275"/>
      <c r="C33" s="294" t="s">
        <v>23</v>
      </c>
      <c r="D33" s="435">
        <v>0</v>
      </c>
      <c r="E33" s="436">
        <v>0</v>
      </c>
      <c r="F33" s="26">
        <f t="shared" si="3"/>
        <v>0</v>
      </c>
      <c r="G33" s="28"/>
    </row>
    <row r="34" spans="1:7" ht="18.75" customHeight="1">
      <c r="A34" s="293"/>
      <c r="B34" s="294"/>
      <c r="C34" s="294" t="s">
        <v>24</v>
      </c>
      <c r="D34" s="435">
        <v>0</v>
      </c>
      <c r="E34" s="436">
        <v>0</v>
      </c>
      <c r="F34" s="26">
        <f t="shared" si="3"/>
        <v>0</v>
      </c>
      <c r="G34" s="28"/>
    </row>
    <row r="35" spans="1:7" ht="18.75" customHeight="1">
      <c r="A35" s="295" t="s">
        <v>114</v>
      </c>
      <c r="B35" s="296"/>
      <c r="C35" s="296"/>
      <c r="D35" s="440">
        <f>D36</f>
        <v>0</v>
      </c>
      <c r="E35" s="441">
        <f>E36</f>
        <v>0</v>
      </c>
      <c r="F35" s="107">
        <f t="shared" si="3"/>
        <v>0</v>
      </c>
      <c r="G35" s="442"/>
    </row>
    <row r="36" spans="1:7" ht="18.75" customHeight="1">
      <c r="A36" s="273"/>
      <c r="B36" s="275" t="s">
        <v>114</v>
      </c>
      <c r="C36" s="294"/>
      <c r="D36" s="435">
        <f>SUM(D37:D37)</f>
        <v>0</v>
      </c>
      <c r="E36" s="436">
        <f>SUM(E37:E37)</f>
        <v>0</v>
      </c>
      <c r="F36" s="26">
        <f t="shared" si="3"/>
        <v>0</v>
      </c>
      <c r="G36" s="28"/>
    </row>
    <row r="37" spans="1:7" ht="18.75" customHeight="1" thickBot="1">
      <c r="A37" s="282"/>
      <c r="B37" s="283"/>
      <c r="C37" s="283" t="s">
        <v>397</v>
      </c>
      <c r="D37" s="443">
        <v>0</v>
      </c>
      <c r="E37" s="444">
        <v>0</v>
      </c>
      <c r="F37" s="61">
        <f t="shared" si="3"/>
        <v>0</v>
      </c>
      <c r="G37" s="52"/>
    </row>
    <row r="38" spans="1:7" ht="18.75" customHeight="1">
      <c r="A38" s="328"/>
      <c r="B38" s="328"/>
      <c r="C38" s="328"/>
      <c r="D38" s="448"/>
      <c r="E38" s="449"/>
      <c r="F38" s="65"/>
      <c r="G38" s="68"/>
    </row>
    <row r="39" spans="1:7" ht="18.75" customHeight="1" thickBot="1">
      <c r="A39" s="286" t="s">
        <v>1</v>
      </c>
      <c r="B39" s="286"/>
      <c r="C39" s="286"/>
      <c r="D39" s="53"/>
      <c r="E39" s="2"/>
      <c r="F39" s="54"/>
      <c r="G39" s="7" t="s">
        <v>2</v>
      </c>
    </row>
    <row r="40" spans="1:7" ht="30" customHeight="1">
      <c r="A40" s="240" t="s">
        <v>3</v>
      </c>
      <c r="B40" s="241" t="s">
        <v>4</v>
      </c>
      <c r="C40" s="241" t="s">
        <v>5</v>
      </c>
      <c r="D40" s="55" t="s">
        <v>6</v>
      </c>
      <c r="E40" s="11" t="s">
        <v>7</v>
      </c>
      <c r="F40" s="56" t="s">
        <v>8</v>
      </c>
      <c r="G40" s="13" t="s">
        <v>9</v>
      </c>
    </row>
    <row r="41" spans="1:7" ht="18.75" customHeight="1">
      <c r="A41" s="295" t="s">
        <v>16</v>
      </c>
      <c r="B41" s="296"/>
      <c r="C41" s="296"/>
      <c r="D41" s="440">
        <f>D42</f>
        <v>1100</v>
      </c>
      <c r="E41" s="441">
        <v>1200</v>
      </c>
      <c r="F41" s="107">
        <f t="shared" ref="F41:F51" si="4">E41-D41</f>
        <v>100</v>
      </c>
      <c r="G41" s="442"/>
    </row>
    <row r="42" spans="1:7" ht="18.75" customHeight="1">
      <c r="A42" s="273"/>
      <c r="B42" s="275" t="s">
        <v>16</v>
      </c>
      <c r="C42" s="294"/>
      <c r="D42" s="435">
        <f>SUM(D43:D43)</f>
        <v>1100</v>
      </c>
      <c r="E42" s="436">
        <v>1200</v>
      </c>
      <c r="F42" s="26">
        <f t="shared" si="4"/>
        <v>100</v>
      </c>
      <c r="G42" s="28"/>
    </row>
    <row r="43" spans="1:7" ht="18.75" customHeight="1">
      <c r="A43" s="293"/>
      <c r="B43" s="294"/>
      <c r="C43" s="294" t="s">
        <v>16</v>
      </c>
      <c r="D43" s="435">
        <v>1100</v>
      </c>
      <c r="E43" s="436">
        <v>1200</v>
      </c>
      <c r="F43" s="26">
        <f t="shared" si="4"/>
        <v>100</v>
      </c>
      <c r="G43" s="28"/>
    </row>
    <row r="44" spans="1:7" ht="18.75" customHeight="1">
      <c r="A44" s="295" t="s">
        <v>38</v>
      </c>
      <c r="B44" s="296"/>
      <c r="C44" s="296"/>
      <c r="D44" s="440">
        <f>D45</f>
        <v>3840</v>
      </c>
      <c r="E44" s="441">
        <v>3840</v>
      </c>
      <c r="F44" s="107">
        <f t="shared" si="4"/>
        <v>0</v>
      </c>
      <c r="G44" s="442"/>
    </row>
    <row r="45" spans="1:7" ht="18.75" customHeight="1">
      <c r="A45" s="273"/>
      <c r="B45" s="275" t="s">
        <v>38</v>
      </c>
      <c r="C45" s="275"/>
      <c r="D45" s="438">
        <f>SUM(D46:D47)</f>
        <v>3840</v>
      </c>
      <c r="E45" s="439">
        <v>3840</v>
      </c>
      <c r="F45" s="36">
        <f t="shared" si="4"/>
        <v>0</v>
      </c>
      <c r="G45" s="38"/>
    </row>
    <row r="46" spans="1:7" ht="18.75" customHeight="1">
      <c r="A46" s="273"/>
      <c r="B46" s="275"/>
      <c r="C46" s="312" t="s">
        <v>398</v>
      </c>
      <c r="D46" s="435">
        <v>40</v>
      </c>
      <c r="E46" s="436">
        <v>40</v>
      </c>
      <c r="F46" s="26">
        <f t="shared" si="4"/>
        <v>0</v>
      </c>
      <c r="G46" s="28"/>
    </row>
    <row r="47" spans="1:7" ht="18.75" customHeight="1">
      <c r="A47" s="293"/>
      <c r="B47" s="294"/>
      <c r="C47" s="294" t="s">
        <v>41</v>
      </c>
      <c r="D47" s="435">
        <v>3800</v>
      </c>
      <c r="E47" s="436">
        <v>3800</v>
      </c>
      <c r="F47" s="26">
        <f t="shared" si="4"/>
        <v>0</v>
      </c>
      <c r="G47" s="28"/>
    </row>
    <row r="48" spans="1:7" ht="18.75" customHeight="1">
      <c r="A48" s="295" t="s">
        <v>399</v>
      </c>
      <c r="B48" s="296"/>
      <c r="C48" s="296"/>
      <c r="D48" s="440">
        <f>D49</f>
        <v>8000</v>
      </c>
      <c r="E48" s="441">
        <f>E49</f>
        <v>0</v>
      </c>
      <c r="F48" s="107">
        <f t="shared" si="4"/>
        <v>-8000</v>
      </c>
      <c r="G48" s="442"/>
    </row>
    <row r="49" spans="1:7" ht="18.75" customHeight="1">
      <c r="A49" s="273"/>
      <c r="B49" s="275" t="s">
        <v>399</v>
      </c>
      <c r="C49" s="294"/>
      <c r="D49" s="435">
        <f>SUM(D50:D51)</f>
        <v>8000</v>
      </c>
      <c r="E49" s="436">
        <f>SUM(E50:E51)</f>
        <v>0</v>
      </c>
      <c r="F49" s="26">
        <f t="shared" si="4"/>
        <v>-8000</v>
      </c>
      <c r="G49" s="28"/>
    </row>
    <row r="50" spans="1:7" ht="18.75" customHeight="1">
      <c r="A50" s="273"/>
      <c r="B50" s="275"/>
      <c r="C50" s="294" t="s">
        <v>35</v>
      </c>
      <c r="D50" s="435">
        <v>8000</v>
      </c>
      <c r="E50" s="436">
        <v>0</v>
      </c>
      <c r="F50" s="26">
        <f t="shared" si="4"/>
        <v>-8000</v>
      </c>
      <c r="G50" s="28"/>
    </row>
    <row r="51" spans="1:7" ht="18.75" customHeight="1" thickBot="1">
      <c r="A51" s="282"/>
      <c r="B51" s="283"/>
      <c r="C51" s="283" t="s">
        <v>400</v>
      </c>
      <c r="D51" s="443">
        <v>0</v>
      </c>
      <c r="E51" s="444">
        <v>0</v>
      </c>
      <c r="F51" s="61">
        <f t="shared" si="4"/>
        <v>0</v>
      </c>
      <c r="G51" s="52"/>
    </row>
    <row r="52" spans="1:7" ht="18.600000000000001" customHeight="1" thickBot="1">
      <c r="A52" s="286" t="s">
        <v>42</v>
      </c>
      <c r="B52" s="286"/>
      <c r="C52" s="286"/>
      <c r="D52" s="53"/>
      <c r="E52" s="2"/>
      <c r="F52" s="54"/>
      <c r="G52" s="7" t="s">
        <v>2</v>
      </c>
    </row>
    <row r="53" spans="1:7" ht="30" customHeight="1">
      <c r="A53" s="240" t="s">
        <v>3</v>
      </c>
      <c r="B53" s="241" t="s">
        <v>4</v>
      </c>
      <c r="C53" s="241" t="s">
        <v>5</v>
      </c>
      <c r="D53" s="55" t="s">
        <v>6</v>
      </c>
      <c r="E53" s="11" t="s">
        <v>7</v>
      </c>
      <c r="F53" s="56" t="s">
        <v>8</v>
      </c>
      <c r="G53" s="13" t="s">
        <v>9</v>
      </c>
    </row>
    <row r="54" spans="1:7" ht="24.75" customHeight="1">
      <c r="A54" s="644" t="s">
        <v>43</v>
      </c>
      <c r="B54" s="645"/>
      <c r="C54" s="646"/>
      <c r="D54" s="430">
        <f>D55+D67+D80+D89+D94+D97+D105+D111+D114+D117</f>
        <v>651487</v>
      </c>
      <c r="E54" s="430">
        <f>E55+E67+E80+E89+E94+E97+E105+E111+E114+E117</f>
        <v>669429</v>
      </c>
      <c r="F54" s="15">
        <f t="shared" ref="F54:F61" si="5">E54-D54</f>
        <v>17942</v>
      </c>
      <c r="G54" s="17"/>
    </row>
    <row r="55" spans="1:7" ht="18.75" customHeight="1">
      <c r="A55" s="250" t="s">
        <v>45</v>
      </c>
      <c r="B55" s="261"/>
      <c r="C55" s="261"/>
      <c r="D55" s="440">
        <f>D56+D59+D62+D64</f>
        <v>429601</v>
      </c>
      <c r="E55" s="441">
        <v>447745</v>
      </c>
      <c r="F55" s="107">
        <f t="shared" si="5"/>
        <v>18144</v>
      </c>
      <c r="G55" s="442"/>
    </row>
    <row r="56" spans="1:7" ht="18.75" customHeight="1">
      <c r="A56" s="273"/>
      <c r="B56" s="272" t="s">
        <v>401</v>
      </c>
      <c r="C56" s="312"/>
      <c r="D56" s="435">
        <f>SUM(D57:D58)</f>
        <v>50284</v>
      </c>
      <c r="E56" s="436">
        <v>51160</v>
      </c>
      <c r="F56" s="26">
        <f t="shared" si="5"/>
        <v>876</v>
      </c>
      <c r="G56" s="28"/>
    </row>
    <row r="57" spans="1:7" ht="18.75" customHeight="1">
      <c r="A57" s="273"/>
      <c r="B57" s="275"/>
      <c r="C57" s="312" t="s">
        <v>46</v>
      </c>
      <c r="D57" s="435">
        <v>39587</v>
      </c>
      <c r="E57" s="436">
        <v>40960</v>
      </c>
      <c r="F57" s="26">
        <f t="shared" si="5"/>
        <v>1373</v>
      </c>
      <c r="G57" s="28"/>
    </row>
    <row r="58" spans="1:7" ht="18.75" customHeight="1">
      <c r="A58" s="273"/>
      <c r="B58" s="275"/>
      <c r="C58" s="312" t="s">
        <v>402</v>
      </c>
      <c r="D58" s="435">
        <v>10697</v>
      </c>
      <c r="E58" s="436">
        <v>10200</v>
      </c>
      <c r="F58" s="26">
        <f t="shared" si="5"/>
        <v>-497</v>
      </c>
      <c r="G58" s="28"/>
    </row>
    <row r="59" spans="1:7" ht="18.75" customHeight="1">
      <c r="A59" s="273"/>
      <c r="B59" s="272" t="s">
        <v>432</v>
      </c>
      <c r="C59" s="312"/>
      <c r="D59" s="435">
        <f>SUM(D60:D61)</f>
        <v>313363</v>
      </c>
      <c r="E59" s="436">
        <v>324923</v>
      </c>
      <c r="F59" s="26">
        <f t="shared" si="5"/>
        <v>11560</v>
      </c>
      <c r="G59" s="28"/>
    </row>
    <row r="60" spans="1:7" ht="18.75" customHeight="1">
      <c r="A60" s="273"/>
      <c r="B60" s="275"/>
      <c r="C60" s="312" t="s">
        <v>46</v>
      </c>
      <c r="D60" s="435">
        <v>284443</v>
      </c>
      <c r="E60" s="436">
        <v>303823</v>
      </c>
      <c r="F60" s="26">
        <f t="shared" si="5"/>
        <v>19380</v>
      </c>
      <c r="G60" s="28"/>
    </row>
    <row r="61" spans="1:7" ht="18.75" customHeight="1">
      <c r="A61" s="273"/>
      <c r="B61" s="275"/>
      <c r="C61" s="312" t="s">
        <v>402</v>
      </c>
      <c r="D61" s="435">
        <v>28920</v>
      </c>
      <c r="E61" s="436">
        <v>21100</v>
      </c>
      <c r="F61" s="26">
        <f t="shared" si="5"/>
        <v>-7820</v>
      </c>
      <c r="G61" s="28"/>
    </row>
    <row r="62" spans="1:7" ht="18.75" customHeight="1">
      <c r="A62" s="273"/>
      <c r="B62" s="272" t="s">
        <v>404</v>
      </c>
      <c r="C62" s="272"/>
      <c r="D62" s="438">
        <f>SUM(D63:D63)</f>
        <v>812</v>
      </c>
      <c r="E62" s="439">
        <v>2460</v>
      </c>
      <c r="F62" s="36">
        <f>E62-D62</f>
        <v>1648</v>
      </c>
      <c r="G62" s="38"/>
    </row>
    <row r="63" spans="1:7" ht="18.75" customHeight="1">
      <c r="A63" s="273"/>
      <c r="B63" s="275"/>
      <c r="C63" s="312" t="s">
        <v>404</v>
      </c>
      <c r="D63" s="435">
        <v>812</v>
      </c>
      <c r="E63" s="436">
        <v>2460</v>
      </c>
      <c r="F63" s="26">
        <f>E63-D63</f>
        <v>1648</v>
      </c>
      <c r="G63" s="28"/>
    </row>
    <row r="64" spans="1:7" ht="18.75" customHeight="1">
      <c r="A64" s="273"/>
      <c r="B64" s="272" t="s">
        <v>405</v>
      </c>
      <c r="C64" s="312"/>
      <c r="D64" s="435">
        <f>SUM(D65:D66)</f>
        <v>65142</v>
      </c>
      <c r="E64" s="436">
        <v>69202</v>
      </c>
      <c r="F64" s="26">
        <f t="shared" ref="F64:F74" si="6">E64-D64</f>
        <v>4060</v>
      </c>
      <c r="G64" s="28"/>
    </row>
    <row r="65" spans="1:7" ht="18.75" customHeight="1">
      <c r="A65" s="273"/>
      <c r="B65" s="275"/>
      <c r="C65" s="312" t="s">
        <v>406</v>
      </c>
      <c r="D65" s="435">
        <v>35327</v>
      </c>
      <c r="E65" s="436">
        <v>37861</v>
      </c>
      <c r="F65" s="26">
        <f t="shared" si="6"/>
        <v>2534</v>
      </c>
      <c r="G65" s="28"/>
    </row>
    <row r="66" spans="1:7" ht="18.75" customHeight="1">
      <c r="A66" s="273"/>
      <c r="B66" s="275"/>
      <c r="C66" s="274" t="s">
        <v>407</v>
      </c>
      <c r="D66" s="435">
        <v>29815</v>
      </c>
      <c r="E66" s="436">
        <v>31340</v>
      </c>
      <c r="F66" s="26">
        <f t="shared" si="6"/>
        <v>1525</v>
      </c>
      <c r="G66" s="28"/>
    </row>
    <row r="67" spans="1:7" ht="18.75" customHeight="1">
      <c r="A67" s="250" t="s">
        <v>56</v>
      </c>
      <c r="B67" s="261"/>
      <c r="C67" s="261"/>
      <c r="D67" s="433">
        <f>D68+D76</f>
        <v>55230</v>
      </c>
      <c r="E67" s="434">
        <v>59701</v>
      </c>
      <c r="F67" s="20">
        <f t="shared" si="6"/>
        <v>4471</v>
      </c>
      <c r="G67" s="22"/>
    </row>
    <row r="68" spans="1:7" ht="18.75" customHeight="1">
      <c r="A68" s="273"/>
      <c r="B68" s="272" t="s">
        <v>408</v>
      </c>
      <c r="C68" s="312"/>
      <c r="D68" s="435">
        <f>SUM(D69:D75)</f>
        <v>46450</v>
      </c>
      <c r="E68" s="436">
        <v>48691</v>
      </c>
      <c r="F68" s="26">
        <f t="shared" si="6"/>
        <v>2241</v>
      </c>
      <c r="G68" s="28"/>
    </row>
    <row r="69" spans="1:7" ht="18.75" customHeight="1">
      <c r="A69" s="273"/>
      <c r="B69" s="275"/>
      <c r="C69" s="312" t="s">
        <v>121</v>
      </c>
      <c r="D69" s="435">
        <v>19260</v>
      </c>
      <c r="E69" s="436">
        <v>22621</v>
      </c>
      <c r="F69" s="26">
        <f t="shared" si="6"/>
        <v>3361</v>
      </c>
      <c r="G69" s="28"/>
    </row>
    <row r="70" spans="1:7" ht="18.75" customHeight="1">
      <c r="A70" s="273"/>
      <c r="B70" s="275"/>
      <c r="C70" s="274" t="s">
        <v>409</v>
      </c>
      <c r="D70" s="435">
        <v>16020</v>
      </c>
      <c r="E70" s="436">
        <v>15400</v>
      </c>
      <c r="F70" s="26">
        <f t="shared" si="6"/>
        <v>-620</v>
      </c>
      <c r="G70" s="28"/>
    </row>
    <row r="71" spans="1:7" ht="18.75" customHeight="1">
      <c r="A71" s="273"/>
      <c r="B71" s="275"/>
      <c r="C71" s="312" t="s">
        <v>76</v>
      </c>
      <c r="D71" s="435">
        <v>0</v>
      </c>
      <c r="E71" s="436">
        <v>0</v>
      </c>
      <c r="F71" s="26">
        <f t="shared" si="6"/>
        <v>0</v>
      </c>
      <c r="G71" s="28"/>
    </row>
    <row r="72" spans="1:7" ht="18.75" customHeight="1">
      <c r="A72" s="273"/>
      <c r="B72" s="275"/>
      <c r="C72" s="274" t="s">
        <v>57</v>
      </c>
      <c r="D72" s="435">
        <v>1200</v>
      </c>
      <c r="E72" s="436">
        <v>1200</v>
      </c>
      <c r="F72" s="26">
        <f t="shared" si="6"/>
        <v>0</v>
      </c>
      <c r="G72" s="28"/>
    </row>
    <row r="73" spans="1:7" ht="18.75" customHeight="1">
      <c r="A73" s="273"/>
      <c r="B73" s="275"/>
      <c r="C73" s="312" t="s">
        <v>61</v>
      </c>
      <c r="D73" s="435">
        <v>0</v>
      </c>
      <c r="E73" s="436">
        <v>0</v>
      </c>
      <c r="F73" s="26">
        <f t="shared" si="6"/>
        <v>0</v>
      </c>
      <c r="G73" s="28"/>
    </row>
    <row r="74" spans="1:7" ht="18.75" customHeight="1">
      <c r="A74" s="273"/>
      <c r="B74" s="275"/>
      <c r="C74" s="274" t="s">
        <v>410</v>
      </c>
      <c r="D74" s="435">
        <v>9970</v>
      </c>
      <c r="E74" s="436">
        <v>9470</v>
      </c>
      <c r="F74" s="26">
        <f t="shared" si="6"/>
        <v>-500</v>
      </c>
      <c r="G74" s="28"/>
    </row>
    <row r="75" spans="1:7" ht="18.75" customHeight="1">
      <c r="A75" s="273"/>
      <c r="B75" s="294"/>
      <c r="C75" s="274" t="s">
        <v>62</v>
      </c>
      <c r="D75" s="435">
        <v>0</v>
      </c>
      <c r="E75" s="436">
        <v>0</v>
      </c>
      <c r="F75" s="26">
        <f>E75-D75</f>
        <v>0</v>
      </c>
      <c r="G75" s="28"/>
    </row>
    <row r="76" spans="1:7" ht="18.75" customHeight="1">
      <c r="A76" s="273"/>
      <c r="B76" s="275" t="s">
        <v>52</v>
      </c>
      <c r="C76" s="294"/>
      <c r="D76" s="446">
        <f>SUM(D77:D79)</f>
        <v>8780</v>
      </c>
      <c r="E76" s="447">
        <v>11010</v>
      </c>
      <c r="F76" s="70">
        <f t="shared" ref="F76:F100" si="7">E76-D76</f>
        <v>2230</v>
      </c>
      <c r="G76" s="94"/>
    </row>
    <row r="77" spans="1:7" ht="18.75" customHeight="1">
      <c r="A77" s="273"/>
      <c r="B77" s="275"/>
      <c r="C77" s="312" t="s">
        <v>52</v>
      </c>
      <c r="D77" s="435">
        <v>4100</v>
      </c>
      <c r="E77" s="436">
        <v>6770</v>
      </c>
      <c r="F77" s="26">
        <f t="shared" si="7"/>
        <v>2670</v>
      </c>
      <c r="G77" s="28"/>
    </row>
    <row r="78" spans="1:7" ht="18.75" customHeight="1">
      <c r="A78" s="273"/>
      <c r="B78" s="275"/>
      <c r="C78" s="274" t="s">
        <v>411</v>
      </c>
      <c r="D78" s="435">
        <v>3360</v>
      </c>
      <c r="E78" s="436">
        <v>3000</v>
      </c>
      <c r="F78" s="26">
        <f t="shared" si="7"/>
        <v>-360</v>
      </c>
      <c r="G78" s="28"/>
    </row>
    <row r="79" spans="1:7" ht="18.75" customHeight="1">
      <c r="A79" s="273"/>
      <c r="B79" s="275"/>
      <c r="C79" s="312" t="s">
        <v>55</v>
      </c>
      <c r="D79" s="435">
        <v>1320</v>
      </c>
      <c r="E79" s="436">
        <v>1240</v>
      </c>
      <c r="F79" s="26">
        <f>E79-D79</f>
        <v>-80</v>
      </c>
      <c r="G79" s="28"/>
    </row>
    <row r="80" spans="1:7" ht="18.75" customHeight="1">
      <c r="A80" s="250" t="s">
        <v>412</v>
      </c>
      <c r="B80" s="261"/>
      <c r="C80" s="261"/>
      <c r="D80" s="433">
        <f>D81</f>
        <v>88300</v>
      </c>
      <c r="E80" s="434">
        <v>96384</v>
      </c>
      <c r="F80" s="20">
        <f>E80-D80</f>
        <v>8084</v>
      </c>
      <c r="G80" s="22"/>
    </row>
    <row r="81" spans="1:7" ht="18.75" customHeight="1">
      <c r="A81" s="273"/>
      <c r="B81" s="272" t="s">
        <v>413</v>
      </c>
      <c r="C81" s="272"/>
      <c r="D81" s="438">
        <f>D82+D83+D84+D85+D86</f>
        <v>88300</v>
      </c>
      <c r="E81" s="439">
        <v>96384</v>
      </c>
      <c r="F81" s="36">
        <f>E81-D81</f>
        <v>8084</v>
      </c>
      <c r="G81" s="38"/>
    </row>
    <row r="82" spans="1:7" ht="18.75" customHeight="1">
      <c r="A82" s="273"/>
      <c r="B82" s="275"/>
      <c r="C82" s="312" t="s">
        <v>414</v>
      </c>
      <c r="D82" s="435">
        <v>6490</v>
      </c>
      <c r="E82" s="436">
        <v>7100</v>
      </c>
      <c r="F82" s="26">
        <f>E82-D82</f>
        <v>610</v>
      </c>
      <c r="G82" s="28"/>
    </row>
    <row r="83" spans="1:7" ht="18.75" customHeight="1">
      <c r="A83" s="273"/>
      <c r="B83" s="275"/>
      <c r="C83" s="274" t="s">
        <v>415</v>
      </c>
      <c r="D83" s="435">
        <v>18526</v>
      </c>
      <c r="E83" s="436">
        <v>25236</v>
      </c>
      <c r="F83" s="26">
        <f>E83-D83</f>
        <v>6710</v>
      </c>
      <c r="G83" s="28"/>
    </row>
    <row r="84" spans="1:7" ht="18.75" customHeight="1">
      <c r="A84" s="273"/>
      <c r="B84" s="275"/>
      <c r="C84" s="312" t="s">
        <v>416</v>
      </c>
      <c r="D84" s="435">
        <v>5300</v>
      </c>
      <c r="E84" s="436">
        <v>5300</v>
      </c>
      <c r="F84" s="26">
        <f t="shared" si="7"/>
        <v>0</v>
      </c>
      <c r="G84" s="28"/>
    </row>
    <row r="85" spans="1:7" ht="18.75" customHeight="1">
      <c r="A85" s="273"/>
      <c r="B85" s="275"/>
      <c r="C85" s="274" t="s">
        <v>417</v>
      </c>
      <c r="D85" s="435">
        <v>500</v>
      </c>
      <c r="E85" s="436">
        <v>500</v>
      </c>
      <c r="F85" s="26">
        <f t="shared" si="7"/>
        <v>0</v>
      </c>
      <c r="G85" s="28"/>
    </row>
    <row r="86" spans="1:7" ht="18.75" customHeight="1" thickBot="1">
      <c r="A86" s="282"/>
      <c r="B86" s="283"/>
      <c r="C86" s="356" t="s">
        <v>82</v>
      </c>
      <c r="D86" s="443">
        <v>57484</v>
      </c>
      <c r="E86" s="444">
        <v>58248</v>
      </c>
      <c r="F86" s="61">
        <f t="shared" si="7"/>
        <v>764</v>
      </c>
      <c r="G86" s="52"/>
    </row>
    <row r="87" spans="1:7" ht="18" customHeight="1" thickBot="1">
      <c r="A87" s="286" t="s">
        <v>42</v>
      </c>
      <c r="B87" s="286"/>
      <c r="C87" s="286"/>
      <c r="D87" s="53"/>
      <c r="E87" s="2"/>
      <c r="F87" s="54"/>
      <c r="G87" s="7" t="s">
        <v>2</v>
      </c>
    </row>
    <row r="88" spans="1:7" ht="30" customHeight="1">
      <c r="A88" s="240" t="s">
        <v>3</v>
      </c>
      <c r="B88" s="241" t="s">
        <v>4</v>
      </c>
      <c r="C88" s="241" t="s">
        <v>5</v>
      </c>
      <c r="D88" s="55" t="s">
        <v>6</v>
      </c>
      <c r="E88" s="11" t="s">
        <v>7</v>
      </c>
      <c r="F88" s="56" t="s">
        <v>8</v>
      </c>
      <c r="G88" s="13" t="s">
        <v>9</v>
      </c>
    </row>
    <row r="89" spans="1:7" ht="18.75" customHeight="1">
      <c r="A89" s="651" t="s">
        <v>418</v>
      </c>
      <c r="B89" s="261"/>
      <c r="C89" s="261"/>
      <c r="D89" s="433">
        <f>D90+D92</f>
        <v>55238</v>
      </c>
      <c r="E89" s="434">
        <v>54038</v>
      </c>
      <c r="F89" s="20">
        <f t="shared" si="7"/>
        <v>-1200</v>
      </c>
      <c r="G89" s="22"/>
    </row>
    <row r="90" spans="1:7" ht="18.75" customHeight="1">
      <c r="A90" s="652"/>
      <c r="B90" s="272" t="s">
        <v>382</v>
      </c>
      <c r="C90" s="312"/>
      <c r="D90" s="435">
        <f>SUM(D91:D91)</f>
        <v>27888</v>
      </c>
      <c r="E90" s="436">
        <v>27888</v>
      </c>
      <c r="F90" s="26">
        <f t="shared" si="7"/>
        <v>0</v>
      </c>
      <c r="G90" s="28"/>
    </row>
    <row r="91" spans="1:7" ht="18.75" customHeight="1">
      <c r="A91" s="273"/>
      <c r="B91" s="275"/>
      <c r="C91" s="312" t="s">
        <v>420</v>
      </c>
      <c r="D91" s="435">
        <v>27888</v>
      </c>
      <c r="E91" s="436">
        <v>27888</v>
      </c>
      <c r="F91" s="26">
        <f t="shared" si="7"/>
        <v>0</v>
      </c>
      <c r="G91" s="28"/>
    </row>
    <row r="92" spans="1:7" ht="18.75" customHeight="1">
      <c r="A92" s="450"/>
      <c r="B92" s="272" t="s">
        <v>384</v>
      </c>
      <c r="C92" s="312"/>
      <c r="D92" s="435">
        <f>SUM(D93:D93)</f>
        <v>27350</v>
      </c>
      <c r="E92" s="436">
        <v>26150</v>
      </c>
      <c r="F92" s="26">
        <f t="shared" si="7"/>
        <v>-1200</v>
      </c>
      <c r="G92" s="28"/>
    </row>
    <row r="93" spans="1:7" ht="18.75" customHeight="1">
      <c r="A93" s="273"/>
      <c r="B93" s="275"/>
      <c r="C93" s="312" t="s">
        <v>421</v>
      </c>
      <c r="D93" s="435">
        <v>27350</v>
      </c>
      <c r="E93" s="436">
        <v>26150</v>
      </c>
      <c r="F93" s="26">
        <f t="shared" si="7"/>
        <v>-1200</v>
      </c>
      <c r="G93" s="28"/>
    </row>
    <row r="94" spans="1:7" ht="18.75" customHeight="1">
      <c r="A94" s="250" t="s">
        <v>114</v>
      </c>
      <c r="B94" s="261"/>
      <c r="C94" s="261"/>
      <c r="D94" s="433">
        <f>D95</f>
        <v>0</v>
      </c>
      <c r="E94" s="434">
        <f>E95</f>
        <v>0</v>
      </c>
      <c r="F94" s="20">
        <f t="shared" si="7"/>
        <v>0</v>
      </c>
      <c r="G94" s="22"/>
    </row>
    <row r="95" spans="1:7" ht="18.75" customHeight="1">
      <c r="A95" s="273"/>
      <c r="B95" s="272" t="s">
        <v>114</v>
      </c>
      <c r="C95" s="312"/>
      <c r="D95" s="435">
        <f>SUM(D96:D96)</f>
        <v>0</v>
      </c>
      <c r="E95" s="436">
        <f>SUM(E96:E96)</f>
        <v>0</v>
      </c>
      <c r="F95" s="26">
        <f t="shared" si="7"/>
        <v>0</v>
      </c>
      <c r="G95" s="28"/>
    </row>
    <row r="96" spans="1:7" ht="18.75" customHeight="1">
      <c r="A96" s="273"/>
      <c r="B96" s="275"/>
      <c r="C96" s="312" t="s">
        <v>114</v>
      </c>
      <c r="D96" s="435">
        <v>0</v>
      </c>
      <c r="E96" s="436">
        <v>0</v>
      </c>
      <c r="F96" s="26">
        <f t="shared" si="7"/>
        <v>0</v>
      </c>
      <c r="G96" s="28"/>
    </row>
    <row r="97" spans="1:7" ht="18.75" customHeight="1">
      <c r="A97" s="250" t="s">
        <v>422</v>
      </c>
      <c r="B97" s="261"/>
      <c r="C97" s="261"/>
      <c r="D97" s="433">
        <f>D98+D101</f>
        <v>0</v>
      </c>
      <c r="E97" s="434">
        <f>E98+E101</f>
        <v>0</v>
      </c>
      <c r="F97" s="20">
        <f t="shared" si="7"/>
        <v>0</v>
      </c>
      <c r="G97" s="22"/>
    </row>
    <row r="98" spans="1:7" ht="18.75" customHeight="1">
      <c r="A98" s="273"/>
      <c r="B98" s="272" t="s">
        <v>423</v>
      </c>
      <c r="C98" s="312"/>
      <c r="D98" s="435">
        <f>SUM(D99:D100)</f>
        <v>0</v>
      </c>
      <c r="E98" s="436">
        <f>SUM(E99:E100)</f>
        <v>0</v>
      </c>
      <c r="F98" s="26">
        <f t="shared" si="7"/>
        <v>0</v>
      </c>
      <c r="G98" s="28"/>
    </row>
    <row r="99" spans="1:7" ht="18.75" customHeight="1">
      <c r="A99" s="273"/>
      <c r="B99" s="275"/>
      <c r="C99" s="312" t="s">
        <v>424</v>
      </c>
      <c r="D99" s="435">
        <v>0</v>
      </c>
      <c r="E99" s="436">
        <v>0</v>
      </c>
      <c r="F99" s="26">
        <f t="shared" si="7"/>
        <v>0</v>
      </c>
      <c r="G99" s="28"/>
    </row>
    <row r="100" spans="1:7" ht="18.75" customHeight="1">
      <c r="A100" s="273"/>
      <c r="B100" s="294"/>
      <c r="C100" s="312" t="s">
        <v>425</v>
      </c>
      <c r="D100" s="435">
        <v>0</v>
      </c>
      <c r="E100" s="436">
        <v>0</v>
      </c>
      <c r="F100" s="26">
        <f t="shared" si="7"/>
        <v>0</v>
      </c>
      <c r="G100" s="28"/>
    </row>
    <row r="101" spans="1:7" ht="18.75" customHeight="1">
      <c r="A101" s="273"/>
      <c r="B101" s="275" t="s">
        <v>113</v>
      </c>
      <c r="C101" s="294"/>
      <c r="D101" s="446">
        <f>SUM(D102:D104)</f>
        <v>0</v>
      </c>
      <c r="E101" s="447">
        <f>SUM(E102:E104)</f>
        <v>0</v>
      </c>
      <c r="F101" s="70">
        <f>E101-D101</f>
        <v>0</v>
      </c>
      <c r="G101" s="94"/>
    </row>
    <row r="102" spans="1:7" ht="18.75" customHeight="1">
      <c r="A102" s="273"/>
      <c r="B102" s="275"/>
      <c r="C102" s="312" t="s">
        <v>426</v>
      </c>
      <c r="D102" s="435">
        <v>0</v>
      </c>
      <c r="E102" s="436">
        <v>0</v>
      </c>
      <c r="F102" s="26">
        <f>E102-D102</f>
        <v>0</v>
      </c>
      <c r="G102" s="28"/>
    </row>
    <row r="103" spans="1:7" ht="18.75" customHeight="1">
      <c r="A103" s="273"/>
      <c r="B103" s="275"/>
      <c r="C103" s="312" t="s">
        <v>427</v>
      </c>
      <c r="D103" s="435">
        <v>0</v>
      </c>
      <c r="E103" s="436">
        <v>0</v>
      </c>
      <c r="F103" s="26">
        <f t="shared" ref="F103:F119" si="8">E103-D103</f>
        <v>0</v>
      </c>
      <c r="G103" s="28"/>
    </row>
    <row r="104" spans="1:7" ht="18.75" customHeight="1">
      <c r="A104" s="273"/>
      <c r="B104" s="275"/>
      <c r="C104" s="272" t="s">
        <v>104</v>
      </c>
      <c r="D104" s="438">
        <v>0</v>
      </c>
      <c r="E104" s="439">
        <v>0</v>
      </c>
      <c r="F104" s="36">
        <f t="shared" si="8"/>
        <v>0</v>
      </c>
      <c r="G104" s="38"/>
    </row>
    <row r="105" spans="1:7" ht="18.75" customHeight="1">
      <c r="A105" s="250" t="s">
        <v>63</v>
      </c>
      <c r="B105" s="261"/>
      <c r="C105" s="261"/>
      <c r="D105" s="433">
        <f>D106+D109</f>
        <v>10000</v>
      </c>
      <c r="E105" s="434">
        <v>8390</v>
      </c>
      <c r="F105" s="20">
        <f t="shared" si="8"/>
        <v>-1610</v>
      </c>
      <c r="G105" s="22"/>
    </row>
    <row r="106" spans="1:7" ht="18.75" customHeight="1">
      <c r="A106" s="273"/>
      <c r="B106" s="272" t="s">
        <v>64</v>
      </c>
      <c r="C106" s="312"/>
      <c r="D106" s="435">
        <f>SUM(D107:D108)</f>
        <v>5000</v>
      </c>
      <c r="E106" s="436">
        <v>3400</v>
      </c>
      <c r="F106" s="26">
        <f t="shared" si="8"/>
        <v>-1600</v>
      </c>
      <c r="G106" s="28"/>
    </row>
    <row r="107" spans="1:7" ht="18.75" customHeight="1">
      <c r="A107" s="273"/>
      <c r="B107" s="275"/>
      <c r="C107" s="312" t="s">
        <v>64</v>
      </c>
      <c r="D107" s="435">
        <v>0</v>
      </c>
      <c r="E107" s="436">
        <v>0</v>
      </c>
      <c r="F107" s="26">
        <f t="shared" si="8"/>
        <v>0</v>
      </c>
      <c r="G107" s="28"/>
    </row>
    <row r="108" spans="1:7" ht="18.75" customHeight="1">
      <c r="A108" s="273"/>
      <c r="B108" s="294"/>
      <c r="C108" s="312" t="s">
        <v>66</v>
      </c>
      <c r="D108" s="435">
        <v>5000</v>
      </c>
      <c r="E108" s="436">
        <v>3400</v>
      </c>
      <c r="F108" s="26">
        <f t="shared" si="8"/>
        <v>-1600</v>
      </c>
      <c r="G108" s="28"/>
    </row>
    <row r="109" spans="1:7" ht="18.75" customHeight="1">
      <c r="A109" s="273"/>
      <c r="B109" s="272" t="s">
        <v>428</v>
      </c>
      <c r="C109" s="312"/>
      <c r="D109" s="435">
        <f>SUM(D110:D110)</f>
        <v>5000</v>
      </c>
      <c r="E109" s="436">
        <v>4990</v>
      </c>
      <c r="F109" s="26">
        <f t="shared" si="8"/>
        <v>-10</v>
      </c>
      <c r="G109" s="28"/>
    </row>
    <row r="110" spans="1:7" ht="18.75" customHeight="1">
      <c r="A110" s="273"/>
      <c r="B110" s="275"/>
      <c r="C110" s="312" t="s">
        <v>65</v>
      </c>
      <c r="D110" s="435">
        <v>5000</v>
      </c>
      <c r="E110" s="436">
        <v>4990</v>
      </c>
      <c r="F110" s="26">
        <f t="shared" si="8"/>
        <v>-10</v>
      </c>
      <c r="G110" s="28"/>
    </row>
    <row r="111" spans="1:7" ht="18.75" customHeight="1">
      <c r="A111" s="250" t="s">
        <v>105</v>
      </c>
      <c r="B111" s="261"/>
      <c r="C111" s="261"/>
      <c r="D111" s="433">
        <f>D112</f>
        <v>0</v>
      </c>
      <c r="E111" s="434">
        <f>E112</f>
        <v>0</v>
      </c>
      <c r="F111" s="20">
        <f t="shared" si="8"/>
        <v>0</v>
      </c>
      <c r="G111" s="22"/>
    </row>
    <row r="112" spans="1:7" ht="18.75" customHeight="1">
      <c r="A112" s="273"/>
      <c r="B112" s="272" t="s">
        <v>105</v>
      </c>
      <c r="C112" s="312"/>
      <c r="D112" s="435">
        <f>SUM(D113)</f>
        <v>0</v>
      </c>
      <c r="E112" s="436">
        <f>SUM(E113)</f>
        <v>0</v>
      </c>
      <c r="F112" s="26">
        <f t="shared" si="8"/>
        <v>0</v>
      </c>
      <c r="G112" s="28"/>
    </row>
    <row r="113" spans="1:7" ht="18.75" customHeight="1">
      <c r="A113" s="273"/>
      <c r="B113" s="275"/>
      <c r="C113" s="312" t="s">
        <v>105</v>
      </c>
      <c r="D113" s="435">
        <v>0</v>
      </c>
      <c r="E113" s="436">
        <v>0</v>
      </c>
      <c r="F113" s="26">
        <f t="shared" si="8"/>
        <v>0</v>
      </c>
      <c r="G113" s="28"/>
    </row>
    <row r="114" spans="1:7" ht="18.75" customHeight="1">
      <c r="A114" s="295" t="s">
        <v>110</v>
      </c>
      <c r="B114" s="296"/>
      <c r="C114" s="261"/>
      <c r="D114" s="433">
        <f>D115</f>
        <v>0</v>
      </c>
      <c r="E114" s="434">
        <f>E115</f>
        <v>0</v>
      </c>
      <c r="F114" s="20">
        <f t="shared" si="8"/>
        <v>0</v>
      </c>
      <c r="G114" s="22"/>
    </row>
    <row r="115" spans="1:7" ht="18.75" customHeight="1">
      <c r="A115" s="273"/>
      <c r="B115" s="272" t="s">
        <v>110</v>
      </c>
      <c r="C115" s="312"/>
      <c r="D115" s="435">
        <f>SUM(D116)</f>
        <v>0</v>
      </c>
      <c r="E115" s="436">
        <f>SUM(E116)</f>
        <v>0</v>
      </c>
      <c r="F115" s="26">
        <f t="shared" si="8"/>
        <v>0</v>
      </c>
      <c r="G115" s="28"/>
    </row>
    <row r="116" spans="1:7" ht="18.75" customHeight="1">
      <c r="A116" s="273"/>
      <c r="B116" s="275"/>
      <c r="C116" s="312" t="s">
        <v>110</v>
      </c>
      <c r="D116" s="435">
        <v>0</v>
      </c>
      <c r="E116" s="436">
        <v>0</v>
      </c>
      <c r="F116" s="26">
        <f t="shared" si="8"/>
        <v>0</v>
      </c>
      <c r="G116" s="28"/>
    </row>
    <row r="117" spans="1:7" ht="18.75" customHeight="1">
      <c r="A117" s="250" t="s">
        <v>112</v>
      </c>
      <c r="B117" s="261"/>
      <c r="C117" s="261"/>
      <c r="D117" s="433">
        <f>D118</f>
        <v>13118</v>
      </c>
      <c r="E117" s="434">
        <v>3171</v>
      </c>
      <c r="F117" s="20">
        <f t="shared" si="8"/>
        <v>-9947</v>
      </c>
      <c r="G117" s="22"/>
    </row>
    <row r="118" spans="1:7" ht="18.75" customHeight="1">
      <c r="A118" s="273"/>
      <c r="B118" s="272" t="s">
        <v>112</v>
      </c>
      <c r="C118" s="312"/>
      <c r="D118" s="435">
        <f>SUM(D119)</f>
        <v>13118</v>
      </c>
      <c r="E118" s="436">
        <v>3171</v>
      </c>
      <c r="F118" s="26">
        <f t="shared" si="8"/>
        <v>-9947</v>
      </c>
      <c r="G118" s="28"/>
    </row>
    <row r="119" spans="1:7" ht="18.75" customHeight="1" thickBot="1">
      <c r="A119" s="282"/>
      <c r="B119" s="283"/>
      <c r="C119" s="356" t="s">
        <v>112</v>
      </c>
      <c r="D119" s="443">
        <v>13118</v>
      </c>
      <c r="E119" s="444">
        <v>3171</v>
      </c>
      <c r="F119" s="61">
        <f t="shared" si="8"/>
        <v>-9947</v>
      </c>
      <c r="G119" s="52"/>
    </row>
  </sheetData>
  <sheetProtection selectLockedCells="1"/>
  <protectedRanges>
    <protectedRange sqref="E28:F28 E29:E38 E89:E90 E94:E106 E6:E27 E55:E68 E76 E92 E109 E111:E118 E41:E52 E87 E80:E81" name="범위1"/>
    <protectedRange sqref="E69:E75" name="범위1_8"/>
    <protectedRange sqref="E77:E79" name="범위1_9"/>
    <protectedRange sqref="E82:E86" name="범위1_10"/>
    <protectedRange sqref="E91" name="범위1_11"/>
    <protectedRange sqref="E93" name="범위1_12"/>
    <protectedRange sqref="E107:E108" name="범위1_13"/>
    <protectedRange sqref="E110" name="범위1_14"/>
    <protectedRange sqref="E119" name="범위1_15"/>
    <protectedRange sqref="D29:D30 D96 D8:D9 D57:D58 D113 D43 D87 D116 D12 D14 D17 D19:D22 D24 D27 D33:D34 D37:D38 D46:D47 D50:D52 D60:D61 D63 D65:D66 D99:D100 D102:D104" name="범위1_1"/>
    <protectedRange sqref="D69:D75" name="범위1_8_1"/>
    <protectedRange sqref="D77:D79" name="범위1_9_1"/>
    <protectedRange sqref="D82:D86" name="범위1_10_1"/>
    <protectedRange sqref="D91" name="범위1_11_1"/>
    <protectedRange sqref="D93" name="범위1_12_1"/>
    <protectedRange sqref="D107:D108" name="범위1_13_1"/>
    <protectedRange sqref="D110" name="범위1_14_1"/>
    <protectedRange sqref="D119" name="범위1_15_1"/>
    <protectedRange sqref="D105:D106 D109 D111:D112 D114:D115 D117:D118 D5:D7 D10:D11 D13 D15:D16 D18 D23 D25:D26 D28 D31:D32 D35:D36 D41:D42 D44:D45 D48:D49 D54:D56 D59 D62 D64 D67:D68 D76 D80:D81 D89:D90 D92 D94:D95 D97:D98 D101 E5 E54" name="범위1_1_1"/>
    <protectedRange sqref="D4:E4" name="범위1_1_1_1_1_1"/>
    <protectedRange sqref="D40:E40" name="범위1_1_1_1_1_1_1"/>
    <protectedRange sqref="D53:E53" name="범위1_1_1_1_1_1_2"/>
    <protectedRange sqref="D88:E88" name="범위1_1_1_1_1_1_3"/>
  </protectedRanges>
  <mergeCells count="6">
    <mergeCell ref="A89:A90"/>
    <mergeCell ref="A1:G1"/>
    <mergeCell ref="A5:C5"/>
    <mergeCell ref="A10:A11"/>
    <mergeCell ref="A15:A16"/>
    <mergeCell ref="A54:C5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&amp;C - &amp;P+172 -</oddFooter>
  </headerFooter>
  <rowBreaks count="3" manualBreakCount="3">
    <brk id="38" max="6" man="1"/>
    <brk id="51" max="16383" man="1"/>
    <brk id="86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CD740-ED06-4214-A3C3-64E69F5172DA}">
  <sheetPr>
    <pageSetUpPr fitToPage="1"/>
  </sheetPr>
  <dimension ref="A1:IO157"/>
  <sheetViews>
    <sheetView view="pageBreakPreview" zoomScaleNormal="110" zoomScaleSheetLayoutView="100" workbookViewId="0">
      <selection activeCell="E80" sqref="E80:E86"/>
    </sheetView>
  </sheetViews>
  <sheetFormatPr defaultRowHeight="12"/>
  <cols>
    <col min="1" max="1" width="9.625" style="517" customWidth="1"/>
    <col min="2" max="2" width="11.75" style="517" customWidth="1"/>
    <col min="3" max="3" width="13.75" style="517" customWidth="1"/>
    <col min="4" max="5" width="13.25" style="461" customWidth="1"/>
    <col min="6" max="6" width="12.75" style="458" bestFit="1" customWidth="1"/>
    <col min="7" max="7" width="6.875" style="518" customWidth="1"/>
    <col min="8" max="256" width="9" style="456"/>
    <col min="257" max="257" width="9.625" style="456" customWidth="1"/>
    <col min="258" max="258" width="11.75" style="456" customWidth="1"/>
    <col min="259" max="259" width="13.75" style="456" customWidth="1"/>
    <col min="260" max="261" width="13.25" style="456" customWidth="1"/>
    <col min="262" max="262" width="12.75" style="456" bestFit="1" customWidth="1"/>
    <col min="263" max="263" width="6.875" style="456" customWidth="1"/>
    <col min="264" max="512" width="9" style="456"/>
    <col min="513" max="513" width="9.625" style="456" customWidth="1"/>
    <col min="514" max="514" width="11.75" style="456" customWidth="1"/>
    <col min="515" max="515" width="13.75" style="456" customWidth="1"/>
    <col min="516" max="517" width="13.25" style="456" customWidth="1"/>
    <col min="518" max="518" width="12.75" style="456" bestFit="1" customWidth="1"/>
    <col min="519" max="519" width="6.875" style="456" customWidth="1"/>
    <col min="520" max="768" width="9" style="456"/>
    <col min="769" max="769" width="9.625" style="456" customWidth="1"/>
    <col min="770" max="770" width="11.75" style="456" customWidth="1"/>
    <col min="771" max="771" width="13.75" style="456" customWidth="1"/>
    <col min="772" max="773" width="13.25" style="456" customWidth="1"/>
    <col min="774" max="774" width="12.75" style="456" bestFit="1" customWidth="1"/>
    <col min="775" max="775" width="6.875" style="456" customWidth="1"/>
    <col min="776" max="1024" width="9" style="456"/>
    <col min="1025" max="1025" width="9.625" style="456" customWidth="1"/>
    <col min="1026" max="1026" width="11.75" style="456" customWidth="1"/>
    <col min="1027" max="1027" width="13.75" style="456" customWidth="1"/>
    <col min="1028" max="1029" width="13.25" style="456" customWidth="1"/>
    <col min="1030" max="1030" width="12.75" style="456" bestFit="1" customWidth="1"/>
    <col min="1031" max="1031" width="6.875" style="456" customWidth="1"/>
    <col min="1032" max="1280" width="9" style="456"/>
    <col min="1281" max="1281" width="9.625" style="456" customWidth="1"/>
    <col min="1282" max="1282" width="11.75" style="456" customWidth="1"/>
    <col min="1283" max="1283" width="13.75" style="456" customWidth="1"/>
    <col min="1284" max="1285" width="13.25" style="456" customWidth="1"/>
    <col min="1286" max="1286" width="12.75" style="456" bestFit="1" customWidth="1"/>
    <col min="1287" max="1287" width="6.875" style="456" customWidth="1"/>
    <col min="1288" max="1536" width="9" style="456"/>
    <col min="1537" max="1537" width="9.625" style="456" customWidth="1"/>
    <col min="1538" max="1538" width="11.75" style="456" customWidth="1"/>
    <col min="1539" max="1539" width="13.75" style="456" customWidth="1"/>
    <col min="1540" max="1541" width="13.25" style="456" customWidth="1"/>
    <col min="1542" max="1542" width="12.75" style="456" bestFit="1" customWidth="1"/>
    <col min="1543" max="1543" width="6.875" style="456" customWidth="1"/>
    <col min="1544" max="1792" width="9" style="456"/>
    <col min="1793" max="1793" width="9.625" style="456" customWidth="1"/>
    <col min="1794" max="1794" width="11.75" style="456" customWidth="1"/>
    <col min="1795" max="1795" width="13.75" style="456" customWidth="1"/>
    <col min="1796" max="1797" width="13.25" style="456" customWidth="1"/>
    <col min="1798" max="1798" width="12.75" style="456" bestFit="1" customWidth="1"/>
    <col min="1799" max="1799" width="6.875" style="456" customWidth="1"/>
    <col min="1800" max="2048" width="9" style="456"/>
    <col min="2049" max="2049" width="9.625" style="456" customWidth="1"/>
    <col min="2050" max="2050" width="11.75" style="456" customWidth="1"/>
    <col min="2051" max="2051" width="13.75" style="456" customWidth="1"/>
    <col min="2052" max="2053" width="13.25" style="456" customWidth="1"/>
    <col min="2054" max="2054" width="12.75" style="456" bestFit="1" customWidth="1"/>
    <col min="2055" max="2055" width="6.875" style="456" customWidth="1"/>
    <col min="2056" max="2304" width="9" style="456"/>
    <col min="2305" max="2305" width="9.625" style="456" customWidth="1"/>
    <col min="2306" max="2306" width="11.75" style="456" customWidth="1"/>
    <col min="2307" max="2307" width="13.75" style="456" customWidth="1"/>
    <col min="2308" max="2309" width="13.25" style="456" customWidth="1"/>
    <col min="2310" max="2310" width="12.75" style="456" bestFit="1" customWidth="1"/>
    <col min="2311" max="2311" width="6.875" style="456" customWidth="1"/>
    <col min="2312" max="2560" width="9" style="456"/>
    <col min="2561" max="2561" width="9.625" style="456" customWidth="1"/>
    <col min="2562" max="2562" width="11.75" style="456" customWidth="1"/>
    <col min="2563" max="2563" width="13.75" style="456" customWidth="1"/>
    <col min="2564" max="2565" width="13.25" style="456" customWidth="1"/>
    <col min="2566" max="2566" width="12.75" style="456" bestFit="1" customWidth="1"/>
    <col min="2567" max="2567" width="6.875" style="456" customWidth="1"/>
    <col min="2568" max="2816" width="9" style="456"/>
    <col min="2817" max="2817" width="9.625" style="456" customWidth="1"/>
    <col min="2818" max="2818" width="11.75" style="456" customWidth="1"/>
    <col min="2819" max="2819" width="13.75" style="456" customWidth="1"/>
    <col min="2820" max="2821" width="13.25" style="456" customWidth="1"/>
    <col min="2822" max="2822" width="12.75" style="456" bestFit="1" customWidth="1"/>
    <col min="2823" max="2823" width="6.875" style="456" customWidth="1"/>
    <col min="2824" max="3072" width="9" style="456"/>
    <col min="3073" max="3073" width="9.625" style="456" customWidth="1"/>
    <col min="3074" max="3074" width="11.75" style="456" customWidth="1"/>
    <col min="3075" max="3075" width="13.75" style="456" customWidth="1"/>
    <col min="3076" max="3077" width="13.25" style="456" customWidth="1"/>
    <col min="3078" max="3078" width="12.75" style="456" bestFit="1" customWidth="1"/>
    <col min="3079" max="3079" width="6.875" style="456" customWidth="1"/>
    <col min="3080" max="3328" width="9" style="456"/>
    <col min="3329" max="3329" width="9.625" style="456" customWidth="1"/>
    <col min="3330" max="3330" width="11.75" style="456" customWidth="1"/>
    <col min="3331" max="3331" width="13.75" style="456" customWidth="1"/>
    <col min="3332" max="3333" width="13.25" style="456" customWidth="1"/>
    <col min="3334" max="3334" width="12.75" style="456" bestFit="1" customWidth="1"/>
    <col min="3335" max="3335" width="6.875" style="456" customWidth="1"/>
    <col min="3336" max="3584" width="9" style="456"/>
    <col min="3585" max="3585" width="9.625" style="456" customWidth="1"/>
    <col min="3586" max="3586" width="11.75" style="456" customWidth="1"/>
    <col min="3587" max="3587" width="13.75" style="456" customWidth="1"/>
    <col min="3588" max="3589" width="13.25" style="456" customWidth="1"/>
    <col min="3590" max="3590" width="12.75" style="456" bestFit="1" customWidth="1"/>
    <col min="3591" max="3591" width="6.875" style="456" customWidth="1"/>
    <col min="3592" max="3840" width="9" style="456"/>
    <col min="3841" max="3841" width="9.625" style="456" customWidth="1"/>
    <col min="3842" max="3842" width="11.75" style="456" customWidth="1"/>
    <col min="3843" max="3843" width="13.75" style="456" customWidth="1"/>
    <col min="3844" max="3845" width="13.25" style="456" customWidth="1"/>
    <col min="3846" max="3846" width="12.75" style="456" bestFit="1" customWidth="1"/>
    <col min="3847" max="3847" width="6.875" style="456" customWidth="1"/>
    <col min="3848" max="4096" width="9" style="456"/>
    <col min="4097" max="4097" width="9.625" style="456" customWidth="1"/>
    <col min="4098" max="4098" width="11.75" style="456" customWidth="1"/>
    <col min="4099" max="4099" width="13.75" style="456" customWidth="1"/>
    <col min="4100" max="4101" width="13.25" style="456" customWidth="1"/>
    <col min="4102" max="4102" width="12.75" style="456" bestFit="1" customWidth="1"/>
    <col min="4103" max="4103" width="6.875" style="456" customWidth="1"/>
    <col min="4104" max="4352" width="9" style="456"/>
    <col min="4353" max="4353" width="9.625" style="456" customWidth="1"/>
    <col min="4354" max="4354" width="11.75" style="456" customWidth="1"/>
    <col min="4355" max="4355" width="13.75" style="456" customWidth="1"/>
    <col min="4356" max="4357" width="13.25" style="456" customWidth="1"/>
    <col min="4358" max="4358" width="12.75" style="456" bestFit="1" customWidth="1"/>
    <col min="4359" max="4359" width="6.875" style="456" customWidth="1"/>
    <col min="4360" max="4608" width="9" style="456"/>
    <col min="4609" max="4609" width="9.625" style="456" customWidth="1"/>
    <col min="4610" max="4610" width="11.75" style="456" customWidth="1"/>
    <col min="4611" max="4611" width="13.75" style="456" customWidth="1"/>
    <col min="4612" max="4613" width="13.25" style="456" customWidth="1"/>
    <col min="4614" max="4614" width="12.75" style="456" bestFit="1" customWidth="1"/>
    <col min="4615" max="4615" width="6.875" style="456" customWidth="1"/>
    <col min="4616" max="4864" width="9" style="456"/>
    <col min="4865" max="4865" width="9.625" style="456" customWidth="1"/>
    <col min="4866" max="4866" width="11.75" style="456" customWidth="1"/>
    <col min="4867" max="4867" width="13.75" style="456" customWidth="1"/>
    <col min="4868" max="4869" width="13.25" style="456" customWidth="1"/>
    <col min="4870" max="4870" width="12.75" style="456" bestFit="1" customWidth="1"/>
    <col min="4871" max="4871" width="6.875" style="456" customWidth="1"/>
    <col min="4872" max="5120" width="9" style="456"/>
    <col min="5121" max="5121" width="9.625" style="456" customWidth="1"/>
    <col min="5122" max="5122" width="11.75" style="456" customWidth="1"/>
    <col min="5123" max="5123" width="13.75" style="456" customWidth="1"/>
    <col min="5124" max="5125" width="13.25" style="456" customWidth="1"/>
    <col min="5126" max="5126" width="12.75" style="456" bestFit="1" customWidth="1"/>
    <col min="5127" max="5127" width="6.875" style="456" customWidth="1"/>
    <col min="5128" max="5376" width="9" style="456"/>
    <col min="5377" max="5377" width="9.625" style="456" customWidth="1"/>
    <col min="5378" max="5378" width="11.75" style="456" customWidth="1"/>
    <col min="5379" max="5379" width="13.75" style="456" customWidth="1"/>
    <col min="5380" max="5381" width="13.25" style="456" customWidth="1"/>
    <col min="5382" max="5382" width="12.75" style="456" bestFit="1" customWidth="1"/>
    <col min="5383" max="5383" width="6.875" style="456" customWidth="1"/>
    <col min="5384" max="5632" width="9" style="456"/>
    <col min="5633" max="5633" width="9.625" style="456" customWidth="1"/>
    <col min="5634" max="5634" width="11.75" style="456" customWidth="1"/>
    <col min="5635" max="5635" width="13.75" style="456" customWidth="1"/>
    <col min="5636" max="5637" width="13.25" style="456" customWidth="1"/>
    <col min="5638" max="5638" width="12.75" style="456" bestFit="1" customWidth="1"/>
    <col min="5639" max="5639" width="6.875" style="456" customWidth="1"/>
    <col min="5640" max="5888" width="9" style="456"/>
    <col min="5889" max="5889" width="9.625" style="456" customWidth="1"/>
    <col min="5890" max="5890" width="11.75" style="456" customWidth="1"/>
    <col min="5891" max="5891" width="13.75" style="456" customWidth="1"/>
    <col min="5892" max="5893" width="13.25" style="456" customWidth="1"/>
    <col min="5894" max="5894" width="12.75" style="456" bestFit="1" customWidth="1"/>
    <col min="5895" max="5895" width="6.875" style="456" customWidth="1"/>
    <col min="5896" max="6144" width="9" style="456"/>
    <col min="6145" max="6145" width="9.625" style="456" customWidth="1"/>
    <col min="6146" max="6146" width="11.75" style="456" customWidth="1"/>
    <col min="6147" max="6147" width="13.75" style="456" customWidth="1"/>
    <col min="6148" max="6149" width="13.25" style="456" customWidth="1"/>
    <col min="6150" max="6150" width="12.75" style="456" bestFit="1" customWidth="1"/>
    <col min="6151" max="6151" width="6.875" style="456" customWidth="1"/>
    <col min="6152" max="6400" width="9" style="456"/>
    <col min="6401" max="6401" width="9.625" style="456" customWidth="1"/>
    <col min="6402" max="6402" width="11.75" style="456" customWidth="1"/>
    <col min="6403" max="6403" width="13.75" style="456" customWidth="1"/>
    <col min="6404" max="6405" width="13.25" style="456" customWidth="1"/>
    <col min="6406" max="6406" width="12.75" style="456" bestFit="1" customWidth="1"/>
    <col min="6407" max="6407" width="6.875" style="456" customWidth="1"/>
    <col min="6408" max="6656" width="9" style="456"/>
    <col min="6657" max="6657" width="9.625" style="456" customWidth="1"/>
    <col min="6658" max="6658" width="11.75" style="456" customWidth="1"/>
    <col min="6659" max="6659" width="13.75" style="456" customWidth="1"/>
    <col min="6660" max="6661" width="13.25" style="456" customWidth="1"/>
    <col min="6662" max="6662" width="12.75" style="456" bestFit="1" customWidth="1"/>
    <col min="6663" max="6663" width="6.875" style="456" customWidth="1"/>
    <col min="6664" max="6912" width="9" style="456"/>
    <col min="6913" max="6913" width="9.625" style="456" customWidth="1"/>
    <col min="6914" max="6914" width="11.75" style="456" customWidth="1"/>
    <col min="6915" max="6915" width="13.75" style="456" customWidth="1"/>
    <col min="6916" max="6917" width="13.25" style="456" customWidth="1"/>
    <col min="6918" max="6918" width="12.75" style="456" bestFit="1" customWidth="1"/>
    <col min="6919" max="6919" width="6.875" style="456" customWidth="1"/>
    <col min="6920" max="7168" width="9" style="456"/>
    <col min="7169" max="7169" width="9.625" style="456" customWidth="1"/>
    <col min="7170" max="7170" width="11.75" style="456" customWidth="1"/>
    <col min="7171" max="7171" width="13.75" style="456" customWidth="1"/>
    <col min="7172" max="7173" width="13.25" style="456" customWidth="1"/>
    <col min="7174" max="7174" width="12.75" style="456" bestFit="1" customWidth="1"/>
    <col min="7175" max="7175" width="6.875" style="456" customWidth="1"/>
    <col min="7176" max="7424" width="9" style="456"/>
    <col min="7425" max="7425" width="9.625" style="456" customWidth="1"/>
    <col min="7426" max="7426" width="11.75" style="456" customWidth="1"/>
    <col min="7427" max="7427" width="13.75" style="456" customWidth="1"/>
    <col min="7428" max="7429" width="13.25" style="456" customWidth="1"/>
    <col min="7430" max="7430" width="12.75" style="456" bestFit="1" customWidth="1"/>
    <col min="7431" max="7431" width="6.875" style="456" customWidth="1"/>
    <col min="7432" max="7680" width="9" style="456"/>
    <col min="7681" max="7681" width="9.625" style="456" customWidth="1"/>
    <col min="7682" max="7682" width="11.75" style="456" customWidth="1"/>
    <col min="7683" max="7683" width="13.75" style="456" customWidth="1"/>
    <col min="7684" max="7685" width="13.25" style="456" customWidth="1"/>
    <col min="7686" max="7686" width="12.75" style="456" bestFit="1" customWidth="1"/>
    <col min="7687" max="7687" width="6.875" style="456" customWidth="1"/>
    <col min="7688" max="7936" width="9" style="456"/>
    <col min="7937" max="7937" width="9.625" style="456" customWidth="1"/>
    <col min="7938" max="7938" width="11.75" style="456" customWidth="1"/>
    <col min="7939" max="7939" width="13.75" style="456" customWidth="1"/>
    <col min="7940" max="7941" width="13.25" style="456" customWidth="1"/>
    <col min="7942" max="7942" width="12.75" style="456" bestFit="1" customWidth="1"/>
    <col min="7943" max="7943" width="6.875" style="456" customWidth="1"/>
    <col min="7944" max="8192" width="9" style="456"/>
    <col min="8193" max="8193" width="9.625" style="456" customWidth="1"/>
    <col min="8194" max="8194" width="11.75" style="456" customWidth="1"/>
    <col min="8195" max="8195" width="13.75" style="456" customWidth="1"/>
    <col min="8196" max="8197" width="13.25" style="456" customWidth="1"/>
    <col min="8198" max="8198" width="12.75" style="456" bestFit="1" customWidth="1"/>
    <col min="8199" max="8199" width="6.875" style="456" customWidth="1"/>
    <col min="8200" max="8448" width="9" style="456"/>
    <col min="8449" max="8449" width="9.625" style="456" customWidth="1"/>
    <col min="8450" max="8450" width="11.75" style="456" customWidth="1"/>
    <col min="8451" max="8451" width="13.75" style="456" customWidth="1"/>
    <col min="8452" max="8453" width="13.25" style="456" customWidth="1"/>
    <col min="8454" max="8454" width="12.75" style="456" bestFit="1" customWidth="1"/>
    <col min="8455" max="8455" width="6.875" style="456" customWidth="1"/>
    <col min="8456" max="8704" width="9" style="456"/>
    <col min="8705" max="8705" width="9.625" style="456" customWidth="1"/>
    <col min="8706" max="8706" width="11.75" style="456" customWidth="1"/>
    <col min="8707" max="8707" width="13.75" style="456" customWidth="1"/>
    <col min="8708" max="8709" width="13.25" style="456" customWidth="1"/>
    <col min="8710" max="8710" width="12.75" style="456" bestFit="1" customWidth="1"/>
    <col min="8711" max="8711" width="6.875" style="456" customWidth="1"/>
    <col min="8712" max="8960" width="9" style="456"/>
    <col min="8961" max="8961" width="9.625" style="456" customWidth="1"/>
    <col min="8962" max="8962" width="11.75" style="456" customWidth="1"/>
    <col min="8963" max="8963" width="13.75" style="456" customWidth="1"/>
    <col min="8964" max="8965" width="13.25" style="456" customWidth="1"/>
    <col min="8966" max="8966" width="12.75" style="456" bestFit="1" customWidth="1"/>
    <col min="8967" max="8967" width="6.875" style="456" customWidth="1"/>
    <col min="8968" max="9216" width="9" style="456"/>
    <col min="9217" max="9217" width="9.625" style="456" customWidth="1"/>
    <col min="9218" max="9218" width="11.75" style="456" customWidth="1"/>
    <col min="9219" max="9219" width="13.75" style="456" customWidth="1"/>
    <col min="9220" max="9221" width="13.25" style="456" customWidth="1"/>
    <col min="9222" max="9222" width="12.75" style="456" bestFit="1" customWidth="1"/>
    <col min="9223" max="9223" width="6.875" style="456" customWidth="1"/>
    <col min="9224" max="9472" width="9" style="456"/>
    <col min="9473" max="9473" width="9.625" style="456" customWidth="1"/>
    <col min="9474" max="9474" width="11.75" style="456" customWidth="1"/>
    <col min="9475" max="9475" width="13.75" style="456" customWidth="1"/>
    <col min="9476" max="9477" width="13.25" style="456" customWidth="1"/>
    <col min="9478" max="9478" width="12.75" style="456" bestFit="1" customWidth="1"/>
    <col min="9479" max="9479" width="6.875" style="456" customWidth="1"/>
    <col min="9480" max="9728" width="9" style="456"/>
    <col min="9729" max="9729" width="9.625" style="456" customWidth="1"/>
    <col min="9730" max="9730" width="11.75" style="456" customWidth="1"/>
    <col min="9731" max="9731" width="13.75" style="456" customWidth="1"/>
    <col min="9732" max="9733" width="13.25" style="456" customWidth="1"/>
    <col min="9734" max="9734" width="12.75" style="456" bestFit="1" customWidth="1"/>
    <col min="9735" max="9735" width="6.875" style="456" customWidth="1"/>
    <col min="9736" max="9984" width="9" style="456"/>
    <col min="9985" max="9985" width="9.625" style="456" customWidth="1"/>
    <col min="9986" max="9986" width="11.75" style="456" customWidth="1"/>
    <col min="9987" max="9987" width="13.75" style="456" customWidth="1"/>
    <col min="9988" max="9989" width="13.25" style="456" customWidth="1"/>
    <col min="9990" max="9990" width="12.75" style="456" bestFit="1" customWidth="1"/>
    <col min="9991" max="9991" width="6.875" style="456" customWidth="1"/>
    <col min="9992" max="10240" width="9" style="456"/>
    <col min="10241" max="10241" width="9.625" style="456" customWidth="1"/>
    <col min="10242" max="10242" width="11.75" style="456" customWidth="1"/>
    <col min="10243" max="10243" width="13.75" style="456" customWidth="1"/>
    <col min="10244" max="10245" width="13.25" style="456" customWidth="1"/>
    <col min="10246" max="10246" width="12.75" style="456" bestFit="1" customWidth="1"/>
    <col min="10247" max="10247" width="6.875" style="456" customWidth="1"/>
    <col min="10248" max="10496" width="9" style="456"/>
    <col min="10497" max="10497" width="9.625" style="456" customWidth="1"/>
    <col min="10498" max="10498" width="11.75" style="456" customWidth="1"/>
    <col min="10499" max="10499" width="13.75" style="456" customWidth="1"/>
    <col min="10500" max="10501" width="13.25" style="456" customWidth="1"/>
    <col min="10502" max="10502" width="12.75" style="456" bestFit="1" customWidth="1"/>
    <col min="10503" max="10503" width="6.875" style="456" customWidth="1"/>
    <col min="10504" max="10752" width="9" style="456"/>
    <col min="10753" max="10753" width="9.625" style="456" customWidth="1"/>
    <col min="10754" max="10754" width="11.75" style="456" customWidth="1"/>
    <col min="10755" max="10755" width="13.75" style="456" customWidth="1"/>
    <col min="10756" max="10757" width="13.25" style="456" customWidth="1"/>
    <col min="10758" max="10758" width="12.75" style="456" bestFit="1" customWidth="1"/>
    <col min="10759" max="10759" width="6.875" style="456" customWidth="1"/>
    <col min="10760" max="11008" width="9" style="456"/>
    <col min="11009" max="11009" width="9.625" style="456" customWidth="1"/>
    <col min="11010" max="11010" width="11.75" style="456" customWidth="1"/>
    <col min="11011" max="11011" width="13.75" style="456" customWidth="1"/>
    <col min="11012" max="11013" width="13.25" style="456" customWidth="1"/>
    <col min="11014" max="11014" width="12.75" style="456" bestFit="1" customWidth="1"/>
    <col min="11015" max="11015" width="6.875" style="456" customWidth="1"/>
    <col min="11016" max="11264" width="9" style="456"/>
    <col min="11265" max="11265" width="9.625" style="456" customWidth="1"/>
    <col min="11266" max="11266" width="11.75" style="456" customWidth="1"/>
    <col min="11267" max="11267" width="13.75" style="456" customWidth="1"/>
    <col min="11268" max="11269" width="13.25" style="456" customWidth="1"/>
    <col min="11270" max="11270" width="12.75" style="456" bestFit="1" customWidth="1"/>
    <col min="11271" max="11271" width="6.875" style="456" customWidth="1"/>
    <col min="11272" max="11520" width="9" style="456"/>
    <col min="11521" max="11521" width="9.625" style="456" customWidth="1"/>
    <col min="11522" max="11522" width="11.75" style="456" customWidth="1"/>
    <col min="11523" max="11523" width="13.75" style="456" customWidth="1"/>
    <col min="11524" max="11525" width="13.25" style="456" customWidth="1"/>
    <col min="11526" max="11526" width="12.75" style="456" bestFit="1" customWidth="1"/>
    <col min="11527" max="11527" width="6.875" style="456" customWidth="1"/>
    <col min="11528" max="11776" width="9" style="456"/>
    <col min="11777" max="11777" width="9.625" style="456" customWidth="1"/>
    <col min="11778" max="11778" width="11.75" style="456" customWidth="1"/>
    <col min="11779" max="11779" width="13.75" style="456" customWidth="1"/>
    <col min="11780" max="11781" width="13.25" style="456" customWidth="1"/>
    <col min="11782" max="11782" width="12.75" style="456" bestFit="1" customWidth="1"/>
    <col min="11783" max="11783" width="6.875" style="456" customWidth="1"/>
    <col min="11784" max="12032" width="9" style="456"/>
    <col min="12033" max="12033" width="9.625" style="456" customWidth="1"/>
    <col min="12034" max="12034" width="11.75" style="456" customWidth="1"/>
    <col min="12035" max="12035" width="13.75" style="456" customWidth="1"/>
    <col min="12036" max="12037" width="13.25" style="456" customWidth="1"/>
    <col min="12038" max="12038" width="12.75" style="456" bestFit="1" customWidth="1"/>
    <col min="12039" max="12039" width="6.875" style="456" customWidth="1"/>
    <col min="12040" max="12288" width="9" style="456"/>
    <col min="12289" max="12289" width="9.625" style="456" customWidth="1"/>
    <col min="12290" max="12290" width="11.75" style="456" customWidth="1"/>
    <col min="12291" max="12291" width="13.75" style="456" customWidth="1"/>
    <col min="12292" max="12293" width="13.25" style="456" customWidth="1"/>
    <col min="12294" max="12294" width="12.75" style="456" bestFit="1" customWidth="1"/>
    <col min="12295" max="12295" width="6.875" style="456" customWidth="1"/>
    <col min="12296" max="12544" width="9" style="456"/>
    <col min="12545" max="12545" width="9.625" style="456" customWidth="1"/>
    <col min="12546" max="12546" width="11.75" style="456" customWidth="1"/>
    <col min="12547" max="12547" width="13.75" style="456" customWidth="1"/>
    <col min="12548" max="12549" width="13.25" style="456" customWidth="1"/>
    <col min="12550" max="12550" width="12.75" style="456" bestFit="1" customWidth="1"/>
    <col min="12551" max="12551" width="6.875" style="456" customWidth="1"/>
    <col min="12552" max="12800" width="9" style="456"/>
    <col min="12801" max="12801" width="9.625" style="456" customWidth="1"/>
    <col min="12802" max="12802" width="11.75" style="456" customWidth="1"/>
    <col min="12803" max="12803" width="13.75" style="456" customWidth="1"/>
    <col min="12804" max="12805" width="13.25" style="456" customWidth="1"/>
    <col min="12806" max="12806" width="12.75" style="456" bestFit="1" customWidth="1"/>
    <col min="12807" max="12807" width="6.875" style="456" customWidth="1"/>
    <col min="12808" max="13056" width="9" style="456"/>
    <col min="13057" max="13057" width="9.625" style="456" customWidth="1"/>
    <col min="13058" max="13058" width="11.75" style="456" customWidth="1"/>
    <col min="13059" max="13059" width="13.75" style="456" customWidth="1"/>
    <col min="13060" max="13061" width="13.25" style="456" customWidth="1"/>
    <col min="13062" max="13062" width="12.75" style="456" bestFit="1" customWidth="1"/>
    <col min="13063" max="13063" width="6.875" style="456" customWidth="1"/>
    <col min="13064" max="13312" width="9" style="456"/>
    <col min="13313" max="13313" width="9.625" style="456" customWidth="1"/>
    <col min="13314" max="13314" width="11.75" style="456" customWidth="1"/>
    <col min="13315" max="13315" width="13.75" style="456" customWidth="1"/>
    <col min="13316" max="13317" width="13.25" style="456" customWidth="1"/>
    <col min="13318" max="13318" width="12.75" style="456" bestFit="1" customWidth="1"/>
    <col min="13319" max="13319" width="6.875" style="456" customWidth="1"/>
    <col min="13320" max="13568" width="9" style="456"/>
    <col min="13569" max="13569" width="9.625" style="456" customWidth="1"/>
    <col min="13570" max="13570" width="11.75" style="456" customWidth="1"/>
    <col min="13571" max="13571" width="13.75" style="456" customWidth="1"/>
    <col min="13572" max="13573" width="13.25" style="456" customWidth="1"/>
    <col min="13574" max="13574" width="12.75" style="456" bestFit="1" customWidth="1"/>
    <col min="13575" max="13575" width="6.875" style="456" customWidth="1"/>
    <col min="13576" max="13824" width="9" style="456"/>
    <col min="13825" max="13825" width="9.625" style="456" customWidth="1"/>
    <col min="13826" max="13826" width="11.75" style="456" customWidth="1"/>
    <col min="13827" max="13827" width="13.75" style="456" customWidth="1"/>
    <col min="13828" max="13829" width="13.25" style="456" customWidth="1"/>
    <col min="13830" max="13830" width="12.75" style="456" bestFit="1" customWidth="1"/>
    <col min="13831" max="13831" width="6.875" style="456" customWidth="1"/>
    <col min="13832" max="14080" width="9" style="456"/>
    <col min="14081" max="14081" width="9.625" style="456" customWidth="1"/>
    <col min="14082" max="14082" width="11.75" style="456" customWidth="1"/>
    <col min="14083" max="14083" width="13.75" style="456" customWidth="1"/>
    <col min="14084" max="14085" width="13.25" style="456" customWidth="1"/>
    <col min="14086" max="14086" width="12.75" style="456" bestFit="1" customWidth="1"/>
    <col min="14087" max="14087" width="6.875" style="456" customWidth="1"/>
    <col min="14088" max="14336" width="9" style="456"/>
    <col min="14337" max="14337" width="9.625" style="456" customWidth="1"/>
    <col min="14338" max="14338" width="11.75" style="456" customWidth="1"/>
    <col min="14339" max="14339" width="13.75" style="456" customWidth="1"/>
    <col min="14340" max="14341" width="13.25" style="456" customWidth="1"/>
    <col min="14342" max="14342" width="12.75" style="456" bestFit="1" customWidth="1"/>
    <col min="14343" max="14343" width="6.875" style="456" customWidth="1"/>
    <col min="14344" max="14592" width="9" style="456"/>
    <col min="14593" max="14593" width="9.625" style="456" customWidth="1"/>
    <col min="14594" max="14594" width="11.75" style="456" customWidth="1"/>
    <col min="14595" max="14595" width="13.75" style="456" customWidth="1"/>
    <col min="14596" max="14597" width="13.25" style="456" customWidth="1"/>
    <col min="14598" max="14598" width="12.75" style="456" bestFit="1" customWidth="1"/>
    <col min="14599" max="14599" width="6.875" style="456" customWidth="1"/>
    <col min="14600" max="14848" width="9" style="456"/>
    <col min="14849" max="14849" width="9.625" style="456" customWidth="1"/>
    <col min="14850" max="14850" width="11.75" style="456" customWidth="1"/>
    <col min="14851" max="14851" width="13.75" style="456" customWidth="1"/>
    <col min="14852" max="14853" width="13.25" style="456" customWidth="1"/>
    <col min="14854" max="14854" width="12.75" style="456" bestFit="1" customWidth="1"/>
    <col min="14855" max="14855" width="6.875" style="456" customWidth="1"/>
    <col min="14856" max="15104" width="9" style="456"/>
    <col min="15105" max="15105" width="9.625" style="456" customWidth="1"/>
    <col min="15106" max="15106" width="11.75" style="456" customWidth="1"/>
    <col min="15107" max="15107" width="13.75" style="456" customWidth="1"/>
    <col min="15108" max="15109" width="13.25" style="456" customWidth="1"/>
    <col min="15110" max="15110" width="12.75" style="456" bestFit="1" customWidth="1"/>
    <col min="15111" max="15111" width="6.875" style="456" customWidth="1"/>
    <col min="15112" max="15360" width="9" style="456"/>
    <col min="15361" max="15361" width="9.625" style="456" customWidth="1"/>
    <col min="15362" max="15362" width="11.75" style="456" customWidth="1"/>
    <col min="15363" max="15363" width="13.75" style="456" customWidth="1"/>
    <col min="15364" max="15365" width="13.25" style="456" customWidth="1"/>
    <col min="15366" max="15366" width="12.75" style="456" bestFit="1" customWidth="1"/>
    <col min="15367" max="15367" width="6.875" style="456" customWidth="1"/>
    <col min="15368" max="15616" width="9" style="456"/>
    <col min="15617" max="15617" width="9.625" style="456" customWidth="1"/>
    <col min="15618" max="15618" width="11.75" style="456" customWidth="1"/>
    <col min="15619" max="15619" width="13.75" style="456" customWidth="1"/>
    <col min="15620" max="15621" width="13.25" style="456" customWidth="1"/>
    <col min="15622" max="15622" width="12.75" style="456" bestFit="1" customWidth="1"/>
    <col min="15623" max="15623" width="6.875" style="456" customWidth="1"/>
    <col min="15624" max="15872" width="9" style="456"/>
    <col min="15873" max="15873" width="9.625" style="456" customWidth="1"/>
    <col min="15874" max="15874" width="11.75" style="456" customWidth="1"/>
    <col min="15875" max="15875" width="13.75" style="456" customWidth="1"/>
    <col min="15876" max="15877" width="13.25" style="456" customWidth="1"/>
    <col min="15878" max="15878" width="12.75" style="456" bestFit="1" customWidth="1"/>
    <col min="15879" max="15879" width="6.875" style="456" customWidth="1"/>
    <col min="15880" max="16128" width="9" style="456"/>
    <col min="16129" max="16129" width="9.625" style="456" customWidth="1"/>
    <col min="16130" max="16130" width="11.75" style="456" customWidth="1"/>
    <col min="16131" max="16131" width="13.75" style="456" customWidth="1"/>
    <col min="16132" max="16133" width="13.25" style="456" customWidth="1"/>
    <col min="16134" max="16134" width="12.75" style="456" bestFit="1" customWidth="1"/>
    <col min="16135" max="16135" width="6.875" style="456" customWidth="1"/>
    <col min="16136" max="16384" width="9" style="456"/>
  </cols>
  <sheetData>
    <row r="1" spans="1:7" ht="18" customHeight="1">
      <c r="A1" s="642" t="s">
        <v>436</v>
      </c>
      <c r="B1" s="642"/>
      <c r="C1" s="642"/>
      <c r="D1" s="642"/>
      <c r="E1" s="642"/>
      <c r="F1" s="642"/>
      <c r="G1" s="642"/>
    </row>
    <row r="2" spans="1:7" ht="13.5" customHeight="1">
      <c r="A2" s="457"/>
      <c r="B2" s="457"/>
      <c r="C2" s="457"/>
      <c r="D2" s="458"/>
      <c r="E2" s="458"/>
      <c r="G2" s="459"/>
    </row>
    <row r="3" spans="1:7" ht="18" customHeight="1" thickBot="1">
      <c r="A3" s="460" t="s">
        <v>1</v>
      </c>
      <c r="B3" s="460"/>
      <c r="C3" s="460"/>
      <c r="G3" s="462" t="s">
        <v>2</v>
      </c>
    </row>
    <row r="4" spans="1:7" s="467" customFormat="1" ht="22.5">
      <c r="A4" s="463" t="s">
        <v>3</v>
      </c>
      <c r="B4" s="464" t="s">
        <v>4</v>
      </c>
      <c r="C4" s="464" t="s">
        <v>5</v>
      </c>
      <c r="D4" s="10" t="s">
        <v>437</v>
      </c>
      <c r="E4" s="11" t="s">
        <v>438</v>
      </c>
      <c r="F4" s="465" t="s">
        <v>8</v>
      </c>
      <c r="G4" s="466" t="s">
        <v>439</v>
      </c>
    </row>
    <row r="5" spans="1:7" ht="18" customHeight="1">
      <c r="A5" s="655" t="s">
        <v>10</v>
      </c>
      <c r="B5" s="656"/>
      <c r="C5" s="657"/>
      <c r="D5" s="15">
        <f>SUM(D6,D9,D12,D18,D22,D26,D30,D35)</f>
        <v>149459</v>
      </c>
      <c r="E5" s="408">
        <f>SUM(E6,E9,E12,E18,E22,E26,E30,E35)</f>
        <v>175629</v>
      </c>
      <c r="F5" s="468">
        <f t="shared" ref="F5:F39" si="0">E5-D5</f>
        <v>26170</v>
      </c>
      <c r="G5" s="469"/>
    </row>
    <row r="6" spans="1:7" s="467" customFormat="1" ht="18" customHeight="1">
      <c r="A6" s="470" t="s">
        <v>14</v>
      </c>
      <c r="B6" s="471"/>
      <c r="C6" s="471"/>
      <c r="D6" s="472">
        <f>+D7</f>
        <v>16200</v>
      </c>
      <c r="E6" s="262">
        <f>+E7</f>
        <v>16800</v>
      </c>
      <c r="F6" s="473">
        <f t="shared" si="0"/>
        <v>600</v>
      </c>
      <c r="G6" s="22"/>
    </row>
    <row r="7" spans="1:7" ht="18" customHeight="1">
      <c r="A7" s="474"/>
      <c r="B7" s="406" t="s">
        <v>14</v>
      </c>
      <c r="C7" s="400"/>
      <c r="D7" s="26">
        <f>SUM(D8:D8)</f>
        <v>16200</v>
      </c>
      <c r="E7" s="30">
        <f>SUM(E8:E8)</f>
        <v>16800</v>
      </c>
      <c r="F7" s="475">
        <f t="shared" si="0"/>
        <v>600</v>
      </c>
      <c r="G7" s="476"/>
    </row>
    <row r="8" spans="1:7" ht="18" customHeight="1">
      <c r="A8" s="474"/>
      <c r="B8" s="401"/>
      <c r="C8" s="400" t="s">
        <v>440</v>
      </c>
      <c r="D8" s="26">
        <v>16200</v>
      </c>
      <c r="E8" s="30">
        <v>16800</v>
      </c>
      <c r="F8" s="475">
        <f t="shared" si="0"/>
        <v>600</v>
      </c>
      <c r="G8" s="476"/>
    </row>
    <row r="9" spans="1:7" s="467" customFormat="1" ht="18" customHeight="1">
      <c r="A9" s="470" t="s">
        <v>16</v>
      </c>
      <c r="B9" s="471"/>
      <c r="C9" s="471"/>
      <c r="D9" s="472">
        <f>+D10</f>
        <v>0</v>
      </c>
      <c r="E9" s="262">
        <f>+E10</f>
        <v>0</v>
      </c>
      <c r="F9" s="473">
        <f>E9-D9</f>
        <v>0</v>
      </c>
      <c r="G9" s="477"/>
    </row>
    <row r="10" spans="1:7" ht="18" customHeight="1">
      <c r="A10" s="474"/>
      <c r="B10" s="406" t="s">
        <v>16</v>
      </c>
      <c r="C10" s="400"/>
      <c r="D10" s="26">
        <f>SUM(D11:D11)</f>
        <v>0</v>
      </c>
      <c r="E10" s="30">
        <f>SUM(E11:E11)</f>
        <v>0</v>
      </c>
      <c r="F10" s="475">
        <f>E10-D10</f>
        <v>0</v>
      </c>
      <c r="G10" s="476"/>
    </row>
    <row r="11" spans="1:7" ht="18" customHeight="1">
      <c r="A11" s="474"/>
      <c r="B11" s="401"/>
      <c r="C11" s="400" t="s">
        <v>441</v>
      </c>
      <c r="D11" s="26">
        <v>0</v>
      </c>
      <c r="E11" s="30">
        <v>0</v>
      </c>
      <c r="F11" s="475">
        <f>E11-D11</f>
        <v>0</v>
      </c>
      <c r="G11" s="476"/>
    </row>
    <row r="12" spans="1:7" s="467" customFormat="1" ht="18" customHeight="1">
      <c r="A12" s="470" t="s">
        <v>17</v>
      </c>
      <c r="B12" s="471"/>
      <c r="C12" s="471"/>
      <c r="D12" s="472">
        <f>D13</f>
        <v>124378</v>
      </c>
      <c r="E12" s="262">
        <f>E13</f>
        <v>157429</v>
      </c>
      <c r="F12" s="473">
        <f t="shared" si="0"/>
        <v>33051</v>
      </c>
      <c r="G12" s="477"/>
    </row>
    <row r="13" spans="1:7" s="467" customFormat="1" ht="18" customHeight="1">
      <c r="A13" s="478"/>
      <c r="B13" s="406" t="s">
        <v>17</v>
      </c>
      <c r="C13" s="479"/>
      <c r="D13" s="26">
        <f>SUM(D14:D17)</f>
        <v>124378</v>
      </c>
      <c r="E13" s="30">
        <f>SUM(E14:E17)</f>
        <v>157429</v>
      </c>
      <c r="F13" s="475">
        <f t="shared" si="0"/>
        <v>33051</v>
      </c>
      <c r="G13" s="480"/>
    </row>
    <row r="14" spans="1:7" s="467" customFormat="1" ht="18" customHeight="1">
      <c r="A14" s="478"/>
      <c r="B14" s="401"/>
      <c r="C14" s="398" t="s">
        <v>18</v>
      </c>
      <c r="D14" s="26">
        <v>0</v>
      </c>
      <c r="E14" s="30">
        <v>16848</v>
      </c>
      <c r="F14" s="475">
        <f t="shared" si="0"/>
        <v>16848</v>
      </c>
      <c r="G14" s="480"/>
    </row>
    <row r="15" spans="1:7" s="467" customFormat="1" ht="18" customHeight="1">
      <c r="A15" s="478"/>
      <c r="B15" s="481"/>
      <c r="C15" s="398" t="s">
        <v>307</v>
      </c>
      <c r="D15" s="26">
        <v>124378</v>
      </c>
      <c r="E15" s="30">
        <v>132181</v>
      </c>
      <c r="F15" s="475">
        <f t="shared" si="0"/>
        <v>7803</v>
      </c>
      <c r="G15" s="482"/>
    </row>
    <row r="16" spans="1:7" s="467" customFormat="1" ht="18" customHeight="1">
      <c r="A16" s="478"/>
      <c r="B16" s="481"/>
      <c r="C16" s="398" t="s">
        <v>308</v>
      </c>
      <c r="D16" s="26">
        <v>0</v>
      </c>
      <c r="E16" s="30">
        <v>8400</v>
      </c>
      <c r="F16" s="475">
        <f t="shared" si="0"/>
        <v>8400</v>
      </c>
      <c r="G16" s="482"/>
    </row>
    <row r="17" spans="1:7" s="467" customFormat="1" ht="18" customHeight="1">
      <c r="A17" s="478"/>
      <c r="B17" s="483"/>
      <c r="C17" s="398" t="s">
        <v>21</v>
      </c>
      <c r="D17" s="26">
        <v>0</v>
      </c>
      <c r="E17" s="30">
        <v>0</v>
      </c>
      <c r="F17" s="475">
        <f t="shared" si="0"/>
        <v>0</v>
      </c>
      <c r="G17" s="482"/>
    </row>
    <row r="18" spans="1:7" ht="18" customHeight="1">
      <c r="A18" s="470" t="s">
        <v>22</v>
      </c>
      <c r="B18" s="484"/>
      <c r="C18" s="485"/>
      <c r="D18" s="472">
        <f>D19</f>
        <v>1000</v>
      </c>
      <c r="E18" s="262">
        <f>E19</f>
        <v>1000</v>
      </c>
      <c r="F18" s="473">
        <f t="shared" si="0"/>
        <v>0</v>
      </c>
      <c r="G18" s="477"/>
    </row>
    <row r="19" spans="1:7" ht="18" customHeight="1">
      <c r="A19" s="474"/>
      <c r="B19" s="406" t="s">
        <v>22</v>
      </c>
      <c r="C19" s="397"/>
      <c r="D19" s="26">
        <f>SUM(D20:D21)</f>
        <v>1000</v>
      </c>
      <c r="E19" s="30">
        <f>SUM(E20:E21)</f>
        <v>1000</v>
      </c>
      <c r="F19" s="475">
        <f t="shared" si="0"/>
        <v>0</v>
      </c>
      <c r="G19" s="476"/>
    </row>
    <row r="20" spans="1:7" ht="18" customHeight="1">
      <c r="A20" s="474"/>
      <c r="B20" s="401"/>
      <c r="C20" s="397" t="s">
        <v>23</v>
      </c>
      <c r="D20" s="26">
        <v>1000</v>
      </c>
      <c r="E20" s="30">
        <v>1000</v>
      </c>
      <c r="F20" s="475">
        <f t="shared" si="0"/>
        <v>0</v>
      </c>
      <c r="G20" s="476"/>
    </row>
    <row r="21" spans="1:7" ht="18" customHeight="1">
      <c r="A21" s="474"/>
      <c r="B21" s="398"/>
      <c r="C21" s="397" t="s">
        <v>24</v>
      </c>
      <c r="D21" s="26">
        <v>0</v>
      </c>
      <c r="E21" s="30">
        <v>0</v>
      </c>
      <c r="F21" s="475">
        <f t="shared" si="0"/>
        <v>0</v>
      </c>
      <c r="G21" s="476"/>
    </row>
    <row r="22" spans="1:7" ht="18" customHeight="1">
      <c r="A22" s="470" t="s">
        <v>27</v>
      </c>
      <c r="B22" s="484"/>
      <c r="C22" s="485"/>
      <c r="D22" s="472">
        <f>D23</f>
        <v>0</v>
      </c>
      <c r="E22" s="262">
        <f>E23</f>
        <v>0</v>
      </c>
      <c r="F22" s="473">
        <f>E22-D22</f>
        <v>0</v>
      </c>
      <c r="G22" s="477"/>
    </row>
    <row r="23" spans="1:7" ht="18" customHeight="1">
      <c r="A23" s="474"/>
      <c r="B23" s="406" t="s">
        <v>27</v>
      </c>
      <c r="C23" s="397"/>
      <c r="D23" s="26">
        <f>SUM(D24:D25)</f>
        <v>0</v>
      </c>
      <c r="E23" s="30">
        <f>SUM(E24:E25)</f>
        <v>0</v>
      </c>
      <c r="F23" s="475">
        <f>E23-D23</f>
        <v>0</v>
      </c>
      <c r="G23" s="476"/>
    </row>
    <row r="24" spans="1:7" ht="18" customHeight="1">
      <c r="A24" s="474"/>
      <c r="B24" s="401"/>
      <c r="C24" s="397" t="s">
        <v>28</v>
      </c>
      <c r="D24" s="26">
        <v>0</v>
      </c>
      <c r="E24" s="30">
        <v>0</v>
      </c>
      <c r="F24" s="475">
        <f>E24-D24</f>
        <v>0</v>
      </c>
      <c r="G24" s="476"/>
    </row>
    <row r="25" spans="1:7" ht="18" customHeight="1">
      <c r="A25" s="474"/>
      <c r="B25" s="398"/>
      <c r="C25" s="397" t="s">
        <v>29</v>
      </c>
      <c r="D25" s="26">
        <v>0</v>
      </c>
      <c r="E25" s="30">
        <v>0</v>
      </c>
      <c r="F25" s="475">
        <f>E25-D25</f>
        <v>0</v>
      </c>
      <c r="G25" s="476"/>
    </row>
    <row r="26" spans="1:7" s="467" customFormat="1" ht="18" customHeight="1">
      <c r="A26" s="470" t="s">
        <v>30</v>
      </c>
      <c r="B26" s="471"/>
      <c r="C26" s="471"/>
      <c r="D26" s="472">
        <f>D27</f>
        <v>4000</v>
      </c>
      <c r="E26" s="262">
        <f>E27</f>
        <v>0</v>
      </c>
      <c r="F26" s="473">
        <f t="shared" si="0"/>
        <v>-4000</v>
      </c>
      <c r="G26" s="477"/>
    </row>
    <row r="27" spans="1:7" ht="18" customHeight="1">
      <c r="A27" s="474"/>
      <c r="B27" s="406" t="s">
        <v>30</v>
      </c>
      <c r="C27" s="400"/>
      <c r="D27" s="26">
        <f>SUM(D28:D29)</f>
        <v>4000</v>
      </c>
      <c r="E27" s="30">
        <f>SUM(E28:E29)</f>
        <v>0</v>
      </c>
      <c r="F27" s="475">
        <f t="shared" si="0"/>
        <v>-4000</v>
      </c>
      <c r="G27" s="476"/>
    </row>
    <row r="28" spans="1:7" ht="18" customHeight="1">
      <c r="A28" s="474"/>
      <c r="B28" s="401"/>
      <c r="C28" s="486" t="s">
        <v>31</v>
      </c>
      <c r="D28" s="70">
        <v>4000</v>
      </c>
      <c r="E28" s="71">
        <v>0</v>
      </c>
      <c r="F28" s="487">
        <f t="shared" si="0"/>
        <v>-4000</v>
      </c>
      <c r="G28" s="488"/>
    </row>
    <row r="29" spans="1:7" ht="22.5">
      <c r="A29" s="474"/>
      <c r="B29" s="401"/>
      <c r="C29" s="486" t="s">
        <v>32</v>
      </c>
      <c r="D29" s="70">
        <v>0</v>
      </c>
      <c r="E29" s="71">
        <v>0</v>
      </c>
      <c r="F29" s="487">
        <f t="shared" si="0"/>
        <v>0</v>
      </c>
      <c r="G29" s="488"/>
    </row>
    <row r="30" spans="1:7" s="467" customFormat="1" ht="18" customHeight="1">
      <c r="A30" s="470" t="s">
        <v>34</v>
      </c>
      <c r="B30" s="471"/>
      <c r="C30" s="471"/>
      <c r="D30" s="472">
        <f>D31</f>
        <v>3381</v>
      </c>
      <c r="E30" s="262">
        <f>E31</f>
        <v>0</v>
      </c>
      <c r="F30" s="473">
        <f>E30-D30</f>
        <v>-3381</v>
      </c>
      <c r="G30" s="477"/>
    </row>
    <row r="31" spans="1:7" ht="18" customHeight="1">
      <c r="A31" s="474"/>
      <c r="B31" s="406" t="s">
        <v>34</v>
      </c>
      <c r="C31" s="405"/>
      <c r="D31" s="36">
        <f>SUM(D32:D33)</f>
        <v>3381</v>
      </c>
      <c r="E31" s="39">
        <f>SUM(E32:E33)</f>
        <v>0</v>
      </c>
      <c r="F31" s="489">
        <f>E31-D31</f>
        <v>-3381</v>
      </c>
      <c r="G31" s="490"/>
    </row>
    <row r="32" spans="1:7" ht="18" customHeight="1">
      <c r="A32" s="474"/>
      <c r="B32" s="401"/>
      <c r="C32" s="405" t="s">
        <v>35</v>
      </c>
      <c r="D32" s="36">
        <v>3381</v>
      </c>
      <c r="E32" s="39">
        <v>0</v>
      </c>
      <c r="F32" s="489">
        <f>E32-D32</f>
        <v>-3381</v>
      </c>
      <c r="G32" s="490"/>
    </row>
    <row r="33" spans="1:7" ht="22.5">
      <c r="A33" s="491"/>
      <c r="B33" s="401"/>
      <c r="C33" s="492" t="s">
        <v>36</v>
      </c>
      <c r="D33" s="36">
        <v>0</v>
      </c>
      <c r="E33" s="39">
        <v>0</v>
      </c>
      <c r="F33" s="489">
        <f>E33-D33</f>
        <v>0</v>
      </c>
      <c r="G33" s="490"/>
    </row>
    <row r="34" spans="1:7" ht="18" customHeight="1">
      <c r="A34" s="491"/>
      <c r="B34" s="401"/>
      <c r="C34" s="492" t="s">
        <v>37</v>
      </c>
      <c r="D34" s="36">
        <v>0</v>
      </c>
      <c r="E34" s="39">
        <v>0</v>
      </c>
      <c r="F34" s="489"/>
      <c r="G34" s="490"/>
    </row>
    <row r="35" spans="1:7" s="467" customFormat="1" ht="18" customHeight="1">
      <c r="A35" s="470" t="s">
        <v>38</v>
      </c>
      <c r="B35" s="471"/>
      <c r="C35" s="471"/>
      <c r="D35" s="472">
        <f>+D36</f>
        <v>500</v>
      </c>
      <c r="E35" s="262">
        <f>+E36</f>
        <v>400</v>
      </c>
      <c r="F35" s="473">
        <f t="shared" si="0"/>
        <v>-100</v>
      </c>
      <c r="G35" s="477"/>
    </row>
    <row r="36" spans="1:7" ht="18" customHeight="1">
      <c r="A36" s="474"/>
      <c r="B36" s="406" t="s">
        <v>38</v>
      </c>
      <c r="C36" s="400"/>
      <c r="D36" s="26">
        <f>SUM(D37:D39)</f>
        <v>500</v>
      </c>
      <c r="E36" s="30">
        <f>SUM(E37:E39)</f>
        <v>400</v>
      </c>
      <c r="F36" s="475">
        <f t="shared" si="0"/>
        <v>-100</v>
      </c>
      <c r="G36" s="476"/>
    </row>
    <row r="37" spans="1:7" ht="18" customHeight="1">
      <c r="A37" s="474"/>
      <c r="B37" s="401"/>
      <c r="C37" s="400" t="s">
        <v>40</v>
      </c>
      <c r="D37" s="26">
        <v>200</v>
      </c>
      <c r="E37" s="30">
        <v>100</v>
      </c>
      <c r="F37" s="475">
        <f t="shared" si="0"/>
        <v>-100</v>
      </c>
      <c r="G37" s="476"/>
    </row>
    <row r="38" spans="1:7" ht="18" customHeight="1">
      <c r="A38" s="474"/>
      <c r="B38" s="401"/>
      <c r="C38" s="397" t="s">
        <v>442</v>
      </c>
      <c r="D38" s="26">
        <v>0</v>
      </c>
      <c r="E38" s="30">
        <v>0</v>
      </c>
      <c r="F38" s="475">
        <f t="shared" si="0"/>
        <v>0</v>
      </c>
      <c r="G38" s="476"/>
    </row>
    <row r="39" spans="1:7" ht="18" customHeight="1" thickBot="1">
      <c r="A39" s="493"/>
      <c r="B39" s="494"/>
      <c r="C39" s="495" t="s">
        <v>41</v>
      </c>
      <c r="D39" s="61">
        <v>300</v>
      </c>
      <c r="E39" s="62">
        <v>300</v>
      </c>
      <c r="F39" s="496">
        <f t="shared" si="0"/>
        <v>0</v>
      </c>
      <c r="G39" s="497"/>
    </row>
    <row r="40" spans="1:7" ht="18" customHeight="1" thickBot="1">
      <c r="A40" s="498" t="s">
        <v>42</v>
      </c>
      <c r="B40" s="498"/>
      <c r="C40" s="498"/>
      <c r="D40" s="499"/>
      <c r="F40" s="500"/>
      <c r="G40" s="462" t="s">
        <v>2</v>
      </c>
    </row>
    <row r="41" spans="1:7" ht="22.5">
      <c r="A41" s="463" t="s">
        <v>3</v>
      </c>
      <c r="B41" s="464" t="s">
        <v>4</v>
      </c>
      <c r="C41" s="464" t="s">
        <v>5</v>
      </c>
      <c r="D41" s="55" t="s">
        <v>437</v>
      </c>
      <c r="E41" s="11" t="s">
        <v>438</v>
      </c>
      <c r="F41" s="501" t="s">
        <v>8</v>
      </c>
      <c r="G41" s="466" t="s">
        <v>439</v>
      </c>
    </row>
    <row r="42" spans="1:7" ht="18" customHeight="1">
      <c r="A42" s="655" t="s">
        <v>43</v>
      </c>
      <c r="B42" s="656"/>
      <c r="C42" s="657"/>
      <c r="D42" s="15">
        <f>D43+D68+D63+D80+D83+D71+D74</f>
        <v>149459</v>
      </c>
      <c r="E42" s="16">
        <f>E43+E68+E71+E74+E63+E80+E83</f>
        <v>175629</v>
      </c>
      <c r="F42" s="468">
        <f t="shared" ref="F42:F77" si="1">E42-D42</f>
        <v>26170</v>
      </c>
      <c r="G42" s="469"/>
    </row>
    <row r="43" spans="1:7" ht="18" customHeight="1">
      <c r="A43" s="470" t="s">
        <v>44</v>
      </c>
      <c r="B43" s="471"/>
      <c r="C43" s="471"/>
      <c r="D43" s="472">
        <f>D44+D51+D55</f>
        <v>116858</v>
      </c>
      <c r="E43" s="262">
        <f>E44+E51+E55</f>
        <v>145325</v>
      </c>
      <c r="F43" s="473">
        <f t="shared" si="1"/>
        <v>28467</v>
      </c>
      <c r="G43" s="477"/>
    </row>
    <row r="44" spans="1:7" ht="18" customHeight="1">
      <c r="A44" s="474"/>
      <c r="B44" s="401" t="s">
        <v>45</v>
      </c>
      <c r="C44" s="398"/>
      <c r="D44" s="70">
        <f>SUM(D45:D50)</f>
        <v>105778</v>
      </c>
      <c r="E44" s="71">
        <f>SUM(E45:E50)</f>
        <v>134773</v>
      </c>
      <c r="F44" s="475">
        <f t="shared" si="1"/>
        <v>28995</v>
      </c>
      <c r="G44" s="476"/>
    </row>
    <row r="45" spans="1:7" ht="18" customHeight="1">
      <c r="A45" s="474"/>
      <c r="B45" s="401"/>
      <c r="C45" s="398" t="s">
        <v>46</v>
      </c>
      <c r="D45" s="70">
        <v>75960</v>
      </c>
      <c r="E45" s="71">
        <v>90221</v>
      </c>
      <c r="F45" s="475">
        <f t="shared" si="1"/>
        <v>14261</v>
      </c>
      <c r="G45" s="476"/>
    </row>
    <row r="46" spans="1:7" ht="18" customHeight="1">
      <c r="A46" s="474"/>
      <c r="B46" s="401"/>
      <c r="C46" s="398" t="s">
        <v>47</v>
      </c>
      <c r="D46" s="70">
        <v>13024</v>
      </c>
      <c r="E46" s="71">
        <v>23156</v>
      </c>
      <c r="F46" s="475">
        <f t="shared" si="1"/>
        <v>10132</v>
      </c>
      <c r="G46" s="476"/>
    </row>
    <row r="47" spans="1:7" ht="18" customHeight="1">
      <c r="A47" s="474"/>
      <c r="B47" s="401"/>
      <c r="C47" s="486" t="s">
        <v>287</v>
      </c>
      <c r="D47" s="70">
        <v>0</v>
      </c>
      <c r="E47" s="71">
        <v>0</v>
      </c>
      <c r="F47" s="475">
        <f t="shared" si="1"/>
        <v>0</v>
      </c>
      <c r="G47" s="476"/>
    </row>
    <row r="48" spans="1:7" ht="22.5">
      <c r="A48" s="474"/>
      <c r="B48" s="401"/>
      <c r="C48" s="486" t="s">
        <v>443</v>
      </c>
      <c r="D48" s="70">
        <v>7416</v>
      </c>
      <c r="E48" s="71">
        <v>9449</v>
      </c>
      <c r="F48" s="475">
        <f t="shared" si="1"/>
        <v>2033</v>
      </c>
      <c r="G48" s="476"/>
    </row>
    <row r="49" spans="1:7" ht="18" customHeight="1">
      <c r="A49" s="474"/>
      <c r="B49" s="401"/>
      <c r="C49" s="398" t="s">
        <v>50</v>
      </c>
      <c r="D49" s="70">
        <v>9378</v>
      </c>
      <c r="E49" s="71">
        <v>11947</v>
      </c>
      <c r="F49" s="475">
        <f t="shared" si="1"/>
        <v>2569</v>
      </c>
      <c r="G49" s="476"/>
    </row>
    <row r="50" spans="1:7" ht="18" customHeight="1">
      <c r="A50" s="474"/>
      <c r="B50" s="401"/>
      <c r="C50" s="398" t="s">
        <v>51</v>
      </c>
      <c r="D50" s="70">
        <v>0</v>
      </c>
      <c r="E50" s="71">
        <v>0</v>
      </c>
      <c r="F50" s="475">
        <f t="shared" si="1"/>
        <v>0</v>
      </c>
      <c r="G50" s="476"/>
    </row>
    <row r="51" spans="1:7" ht="18" customHeight="1">
      <c r="A51" s="474"/>
      <c r="B51" s="406" t="s">
        <v>52</v>
      </c>
      <c r="C51" s="400"/>
      <c r="D51" s="26">
        <f>SUM(D52:D54)</f>
        <v>2200</v>
      </c>
      <c r="E51" s="30">
        <f>SUM(E52:E54)</f>
        <v>1000</v>
      </c>
      <c r="F51" s="475">
        <f t="shared" si="1"/>
        <v>-1200</v>
      </c>
      <c r="G51" s="476"/>
    </row>
    <row r="52" spans="1:7" ht="18" customHeight="1">
      <c r="A52" s="474"/>
      <c r="B52" s="401"/>
      <c r="C52" s="400" t="s">
        <v>53</v>
      </c>
      <c r="D52" s="26">
        <v>1000</v>
      </c>
      <c r="E52" s="30">
        <v>600</v>
      </c>
      <c r="F52" s="475">
        <f t="shared" si="1"/>
        <v>-400</v>
      </c>
      <c r="G52" s="476"/>
    </row>
    <row r="53" spans="1:7" ht="18" customHeight="1">
      <c r="A53" s="474"/>
      <c r="B53" s="401"/>
      <c r="C53" s="400" t="s">
        <v>54</v>
      </c>
      <c r="D53" s="26">
        <v>0</v>
      </c>
      <c r="E53" s="30">
        <v>0</v>
      </c>
      <c r="F53" s="475">
        <f t="shared" si="1"/>
        <v>0</v>
      </c>
      <c r="G53" s="476"/>
    </row>
    <row r="54" spans="1:7" ht="18" customHeight="1">
      <c r="A54" s="474"/>
      <c r="B54" s="401"/>
      <c r="C54" s="400" t="s">
        <v>55</v>
      </c>
      <c r="D54" s="26">
        <v>1200</v>
      </c>
      <c r="E54" s="30">
        <v>400</v>
      </c>
      <c r="F54" s="475">
        <f t="shared" si="1"/>
        <v>-800</v>
      </c>
      <c r="G54" s="476"/>
    </row>
    <row r="55" spans="1:7" ht="18" customHeight="1">
      <c r="A55" s="474"/>
      <c r="B55" s="406" t="s">
        <v>56</v>
      </c>
      <c r="C55" s="400"/>
      <c r="D55" s="26">
        <f>SUM(D56:D62)</f>
        <v>8880</v>
      </c>
      <c r="E55" s="30">
        <f>SUM(E56:E62)</f>
        <v>9552</v>
      </c>
      <c r="F55" s="475">
        <f t="shared" si="1"/>
        <v>672</v>
      </c>
      <c r="G55" s="476"/>
    </row>
    <row r="56" spans="1:7" ht="18" customHeight="1">
      <c r="A56" s="474"/>
      <c r="B56" s="401"/>
      <c r="C56" s="400" t="s">
        <v>57</v>
      </c>
      <c r="D56" s="26">
        <v>200</v>
      </c>
      <c r="E56" s="30">
        <v>200</v>
      </c>
      <c r="F56" s="475">
        <f t="shared" si="1"/>
        <v>0</v>
      </c>
      <c r="G56" s="476"/>
    </row>
    <row r="57" spans="1:7" ht="18" customHeight="1">
      <c r="A57" s="474"/>
      <c r="B57" s="401"/>
      <c r="C57" s="400" t="s">
        <v>121</v>
      </c>
      <c r="D57" s="26">
        <v>4020</v>
      </c>
      <c r="E57" s="30">
        <v>4932</v>
      </c>
      <c r="F57" s="475">
        <f t="shared" si="1"/>
        <v>912</v>
      </c>
      <c r="G57" s="476"/>
    </row>
    <row r="58" spans="1:7" ht="18" customHeight="1">
      <c r="A58" s="474"/>
      <c r="B58" s="401"/>
      <c r="C58" s="400" t="s">
        <v>59</v>
      </c>
      <c r="D58" s="26">
        <v>3640</v>
      </c>
      <c r="E58" s="30">
        <v>2800</v>
      </c>
      <c r="F58" s="475">
        <f t="shared" si="1"/>
        <v>-840</v>
      </c>
      <c r="G58" s="476"/>
    </row>
    <row r="59" spans="1:7" ht="18" customHeight="1">
      <c r="A59" s="474"/>
      <c r="B59" s="401"/>
      <c r="C59" s="398" t="s">
        <v>60</v>
      </c>
      <c r="D59" s="70">
        <v>100</v>
      </c>
      <c r="E59" s="71">
        <v>200</v>
      </c>
      <c r="F59" s="475">
        <f t="shared" si="1"/>
        <v>100</v>
      </c>
      <c r="G59" s="476"/>
    </row>
    <row r="60" spans="1:7" ht="18" customHeight="1">
      <c r="A60" s="474"/>
      <c r="B60" s="401"/>
      <c r="C60" s="398" t="s">
        <v>61</v>
      </c>
      <c r="D60" s="70">
        <v>0</v>
      </c>
      <c r="E60" s="71">
        <v>0</v>
      </c>
      <c r="F60" s="487">
        <f t="shared" si="1"/>
        <v>0</v>
      </c>
      <c r="G60" s="488"/>
    </row>
    <row r="61" spans="1:7" ht="18" customHeight="1">
      <c r="A61" s="502"/>
      <c r="B61" s="401"/>
      <c r="C61" s="400" t="s">
        <v>76</v>
      </c>
      <c r="D61" s="26">
        <v>0</v>
      </c>
      <c r="E61" s="30">
        <v>0</v>
      </c>
      <c r="F61" s="475">
        <f t="shared" si="1"/>
        <v>0</v>
      </c>
      <c r="G61" s="476"/>
    </row>
    <row r="62" spans="1:7" s="467" customFormat="1" ht="18" customHeight="1">
      <c r="A62" s="503"/>
      <c r="B62" s="398"/>
      <c r="C62" s="398" t="s">
        <v>62</v>
      </c>
      <c r="D62" s="70">
        <v>920</v>
      </c>
      <c r="E62" s="71">
        <v>1420</v>
      </c>
      <c r="F62" s="487">
        <f t="shared" si="1"/>
        <v>500</v>
      </c>
      <c r="G62" s="476"/>
    </row>
    <row r="63" spans="1:7" ht="18" customHeight="1">
      <c r="A63" s="504" t="s">
        <v>63</v>
      </c>
      <c r="B63" s="505"/>
      <c r="C63" s="505"/>
      <c r="D63" s="506">
        <f>D64</f>
        <v>1000</v>
      </c>
      <c r="E63" s="423">
        <f>E64</f>
        <v>0</v>
      </c>
      <c r="F63" s="507">
        <f>E63-D63</f>
        <v>-1000</v>
      </c>
      <c r="G63" s="508"/>
    </row>
    <row r="64" spans="1:7" ht="18" customHeight="1">
      <c r="A64" s="474"/>
      <c r="B64" s="406" t="s">
        <v>64</v>
      </c>
      <c r="C64" s="406"/>
      <c r="D64" s="36">
        <f>SUM(D65:D67)</f>
        <v>1000</v>
      </c>
      <c r="E64" s="39">
        <f>SUM(E65:E67)</f>
        <v>0</v>
      </c>
      <c r="F64" s="489">
        <f>E64-D64</f>
        <v>-1000</v>
      </c>
      <c r="G64" s="490"/>
    </row>
    <row r="65" spans="1:7" ht="18" customHeight="1">
      <c r="A65" s="474"/>
      <c r="B65" s="401"/>
      <c r="C65" s="406" t="s">
        <v>64</v>
      </c>
      <c r="D65" s="36">
        <v>500</v>
      </c>
      <c r="E65" s="39">
        <v>0</v>
      </c>
      <c r="F65" s="489">
        <f>E65-D65</f>
        <v>-500</v>
      </c>
      <c r="G65" s="490"/>
    </row>
    <row r="66" spans="1:7" ht="18" customHeight="1">
      <c r="A66" s="474"/>
      <c r="B66" s="401"/>
      <c r="C66" s="406" t="s">
        <v>65</v>
      </c>
      <c r="D66" s="36">
        <v>300</v>
      </c>
      <c r="E66" s="39">
        <v>0</v>
      </c>
      <c r="F66" s="489">
        <f>E66-D66</f>
        <v>-300</v>
      </c>
      <c r="G66" s="490"/>
    </row>
    <row r="67" spans="1:7" ht="18" customHeight="1">
      <c r="A67" s="474"/>
      <c r="B67" s="401"/>
      <c r="C67" s="406" t="s">
        <v>444</v>
      </c>
      <c r="D67" s="36">
        <v>200</v>
      </c>
      <c r="E67" s="39">
        <v>0</v>
      </c>
      <c r="F67" s="489">
        <f>E67-D67</f>
        <v>-200</v>
      </c>
      <c r="G67" s="490"/>
    </row>
    <row r="68" spans="1:7" ht="18" customHeight="1">
      <c r="A68" s="470" t="s">
        <v>67</v>
      </c>
      <c r="B68" s="509"/>
      <c r="C68" s="471"/>
      <c r="D68" s="510">
        <f>D69</f>
        <v>28400</v>
      </c>
      <c r="E68" s="511">
        <f>E69</f>
        <v>29700</v>
      </c>
      <c r="F68" s="473">
        <f t="shared" si="1"/>
        <v>1300</v>
      </c>
      <c r="G68" s="477"/>
    </row>
    <row r="69" spans="1:7" ht="18" customHeight="1">
      <c r="A69" s="474"/>
      <c r="B69" s="406" t="s">
        <v>67</v>
      </c>
      <c r="C69" s="400"/>
      <c r="D69" s="26">
        <f>SUM(D70:D70)</f>
        <v>28400</v>
      </c>
      <c r="E69" s="30">
        <f>SUM(E70:E70)</f>
        <v>29700</v>
      </c>
      <c r="F69" s="475">
        <f t="shared" si="1"/>
        <v>1300</v>
      </c>
      <c r="G69" s="476"/>
    </row>
    <row r="70" spans="1:7" s="467" customFormat="1" ht="18" customHeight="1">
      <c r="A70" s="474"/>
      <c r="B70" s="401"/>
      <c r="C70" s="406" t="s">
        <v>67</v>
      </c>
      <c r="D70" s="36">
        <v>28400</v>
      </c>
      <c r="E70" s="39">
        <v>29700</v>
      </c>
      <c r="F70" s="475">
        <f t="shared" si="1"/>
        <v>1300</v>
      </c>
      <c r="G70" s="490"/>
    </row>
    <row r="71" spans="1:7" ht="18" customHeight="1">
      <c r="A71" s="470" t="s">
        <v>105</v>
      </c>
      <c r="B71" s="471"/>
      <c r="C71" s="471"/>
      <c r="D71" s="472">
        <f>+D72</f>
        <v>0</v>
      </c>
      <c r="E71" s="262">
        <f>+E72</f>
        <v>0</v>
      </c>
      <c r="F71" s="473">
        <f t="shared" si="1"/>
        <v>0</v>
      </c>
      <c r="G71" s="477"/>
    </row>
    <row r="72" spans="1:7" ht="18" customHeight="1">
      <c r="A72" s="474"/>
      <c r="B72" s="406" t="s">
        <v>105</v>
      </c>
      <c r="C72" s="400"/>
      <c r="D72" s="26">
        <f>+D73</f>
        <v>0</v>
      </c>
      <c r="E72" s="30">
        <f>+E73</f>
        <v>0</v>
      </c>
      <c r="F72" s="475">
        <f t="shared" si="1"/>
        <v>0</v>
      </c>
      <c r="G72" s="476"/>
    </row>
    <row r="73" spans="1:7" ht="18" customHeight="1">
      <c r="A73" s="474"/>
      <c r="B73" s="401"/>
      <c r="C73" s="400" t="s">
        <v>445</v>
      </c>
      <c r="D73" s="26">
        <v>0</v>
      </c>
      <c r="E73" s="30">
        <v>0</v>
      </c>
      <c r="F73" s="475">
        <f t="shared" si="1"/>
        <v>0</v>
      </c>
      <c r="G73" s="476"/>
    </row>
    <row r="74" spans="1:7" ht="18" customHeight="1">
      <c r="A74" s="470" t="s">
        <v>242</v>
      </c>
      <c r="B74" s="471"/>
      <c r="C74" s="471"/>
      <c r="D74" s="472">
        <f>+D75</f>
        <v>0</v>
      </c>
      <c r="E74" s="262">
        <f>+E75</f>
        <v>0</v>
      </c>
      <c r="F74" s="473">
        <f t="shared" si="1"/>
        <v>0</v>
      </c>
      <c r="G74" s="477"/>
    </row>
    <row r="75" spans="1:7" ht="18" customHeight="1">
      <c r="A75" s="474"/>
      <c r="B75" s="406" t="s">
        <v>106</v>
      </c>
      <c r="C75" s="400"/>
      <c r="D75" s="26">
        <f>SUM(D76:D77)</f>
        <v>0</v>
      </c>
      <c r="E75" s="30">
        <f>SUM(E76:E77)</f>
        <v>0</v>
      </c>
      <c r="F75" s="475">
        <f t="shared" si="1"/>
        <v>0</v>
      </c>
      <c r="G75" s="476"/>
    </row>
    <row r="76" spans="1:7" ht="18" customHeight="1">
      <c r="A76" s="474"/>
      <c r="B76" s="401"/>
      <c r="C76" s="400" t="s">
        <v>107</v>
      </c>
      <c r="D76" s="26">
        <v>0</v>
      </c>
      <c r="E76" s="30">
        <v>0</v>
      </c>
      <c r="F76" s="475">
        <f t="shared" si="1"/>
        <v>0</v>
      </c>
      <c r="G76" s="476"/>
    </row>
    <row r="77" spans="1:7" ht="18" customHeight="1" thickBot="1">
      <c r="A77" s="493"/>
      <c r="B77" s="494"/>
      <c r="C77" s="402" t="s">
        <v>315</v>
      </c>
      <c r="D77" s="61">
        <v>0</v>
      </c>
      <c r="E77" s="62">
        <v>0</v>
      </c>
      <c r="F77" s="496">
        <f t="shared" si="1"/>
        <v>0</v>
      </c>
      <c r="G77" s="497"/>
    </row>
    <row r="78" spans="1:7" s="467" customFormat="1" ht="18" customHeight="1" thickBot="1">
      <c r="A78" s="498" t="s">
        <v>42</v>
      </c>
      <c r="B78" s="498"/>
      <c r="C78" s="498"/>
      <c r="D78" s="512"/>
      <c r="E78" s="461"/>
      <c r="F78" s="500"/>
      <c r="G78" s="462" t="s">
        <v>2</v>
      </c>
    </row>
    <row r="79" spans="1:7" s="467" customFormat="1" ht="22.5">
      <c r="A79" s="463" t="s">
        <v>3</v>
      </c>
      <c r="B79" s="464" t="s">
        <v>4</v>
      </c>
      <c r="C79" s="464" t="s">
        <v>5</v>
      </c>
      <c r="D79" s="55" t="s">
        <v>437</v>
      </c>
      <c r="E79" s="11" t="s">
        <v>438</v>
      </c>
      <c r="F79" s="501" t="s">
        <v>8</v>
      </c>
      <c r="G79" s="466" t="s">
        <v>439</v>
      </c>
    </row>
    <row r="80" spans="1:7" ht="18" customHeight="1">
      <c r="A80" s="513" t="s">
        <v>110</v>
      </c>
      <c r="B80" s="471"/>
      <c r="C80" s="471"/>
      <c r="D80" s="472">
        <f>+D81</f>
        <v>100</v>
      </c>
      <c r="E80" s="262">
        <f>+E81</f>
        <v>100</v>
      </c>
      <c r="F80" s="473">
        <f>E80-D80</f>
        <v>0</v>
      </c>
      <c r="G80" s="477"/>
    </row>
    <row r="81" spans="1:7" ht="18" customHeight="1">
      <c r="A81" s="514"/>
      <c r="B81" s="406" t="s">
        <v>110</v>
      </c>
      <c r="C81" s="400"/>
      <c r="D81" s="70">
        <f>+D82</f>
        <v>100</v>
      </c>
      <c r="E81" s="30">
        <f>+E82</f>
        <v>100</v>
      </c>
      <c r="F81" s="475">
        <f t="shared" ref="F81:F86" si="2">E81-D81</f>
        <v>0</v>
      </c>
      <c r="G81" s="476"/>
    </row>
    <row r="82" spans="1:7" ht="18" customHeight="1">
      <c r="A82" s="474"/>
      <c r="B82" s="401"/>
      <c r="C82" s="400" t="s">
        <v>110</v>
      </c>
      <c r="D82" s="26">
        <v>100</v>
      </c>
      <c r="E82" s="30">
        <v>100</v>
      </c>
      <c r="F82" s="475">
        <f t="shared" si="2"/>
        <v>0</v>
      </c>
      <c r="G82" s="476"/>
    </row>
    <row r="83" spans="1:7" ht="22.5">
      <c r="A83" s="470" t="s">
        <v>446</v>
      </c>
      <c r="B83" s="471"/>
      <c r="C83" s="471"/>
      <c r="D83" s="472">
        <f>+D84</f>
        <v>3101</v>
      </c>
      <c r="E83" s="262">
        <f>+E84</f>
        <v>504</v>
      </c>
      <c r="F83" s="473">
        <f t="shared" si="2"/>
        <v>-2597</v>
      </c>
      <c r="G83" s="477"/>
    </row>
    <row r="84" spans="1:7" ht="18" customHeight="1">
      <c r="A84" s="474"/>
      <c r="B84" s="406" t="s">
        <v>111</v>
      </c>
      <c r="C84" s="400"/>
      <c r="D84" s="26">
        <f>SUM(D85:D86)</f>
        <v>3101</v>
      </c>
      <c r="E84" s="30">
        <f>SUM(E85:E86)</f>
        <v>504</v>
      </c>
      <c r="F84" s="475">
        <f t="shared" si="2"/>
        <v>-2597</v>
      </c>
      <c r="G84" s="476"/>
    </row>
    <row r="85" spans="1:7" ht="18" customHeight="1">
      <c r="A85" s="474"/>
      <c r="B85" s="401"/>
      <c r="C85" s="400" t="s">
        <v>112</v>
      </c>
      <c r="D85" s="26">
        <v>500</v>
      </c>
      <c r="E85" s="30">
        <v>504</v>
      </c>
      <c r="F85" s="475">
        <f t="shared" si="2"/>
        <v>4</v>
      </c>
      <c r="G85" s="476"/>
    </row>
    <row r="86" spans="1:7" ht="18" customHeight="1" thickBot="1">
      <c r="A86" s="515"/>
      <c r="B86" s="494"/>
      <c r="C86" s="516" t="s">
        <v>113</v>
      </c>
      <c r="D86" s="61">
        <v>2601</v>
      </c>
      <c r="E86" s="62">
        <v>0</v>
      </c>
      <c r="F86" s="496">
        <f t="shared" si="2"/>
        <v>-2601</v>
      </c>
      <c r="G86" s="497"/>
    </row>
    <row r="87" spans="1:7" ht="18" customHeight="1">
      <c r="A87" s="456"/>
      <c r="B87" s="456"/>
      <c r="C87" s="456"/>
      <c r="D87" s="456"/>
      <c r="E87" s="456"/>
      <c r="F87" s="456"/>
      <c r="G87" s="456"/>
    </row>
    <row r="88" spans="1:7" ht="18" customHeight="1">
      <c r="A88" s="456"/>
      <c r="B88" s="456"/>
      <c r="C88" s="456"/>
      <c r="D88" s="456"/>
      <c r="E88" s="456"/>
      <c r="F88" s="456"/>
      <c r="G88" s="456"/>
    </row>
    <row r="89" spans="1:7" ht="18" customHeight="1">
      <c r="A89" s="456"/>
      <c r="B89" s="456"/>
      <c r="C89" s="456"/>
      <c r="D89" s="456"/>
      <c r="E89" s="456"/>
      <c r="F89" s="456"/>
      <c r="G89" s="456"/>
    </row>
    <row r="90" spans="1:7" ht="18" customHeight="1">
      <c r="A90" s="456"/>
      <c r="B90" s="456"/>
      <c r="C90" s="456"/>
      <c r="D90" s="456"/>
      <c r="E90" s="456"/>
      <c r="F90" s="456"/>
      <c r="G90" s="456"/>
    </row>
    <row r="91" spans="1:7" ht="11.25">
      <c r="A91" s="456"/>
      <c r="B91" s="456"/>
      <c r="C91" s="456"/>
      <c r="D91" s="456"/>
      <c r="E91" s="456"/>
      <c r="F91" s="456"/>
      <c r="G91" s="456"/>
    </row>
    <row r="92" spans="1:7" ht="18" customHeight="1">
      <c r="A92" s="456"/>
      <c r="B92" s="456"/>
      <c r="C92" s="456"/>
      <c r="D92" s="456"/>
      <c r="E92" s="456"/>
      <c r="F92" s="456"/>
      <c r="G92" s="456"/>
    </row>
    <row r="93" spans="1:7" ht="18.75" customHeight="1">
      <c r="A93" s="456"/>
      <c r="B93" s="456"/>
      <c r="C93" s="456"/>
      <c r="D93" s="456"/>
      <c r="E93" s="456"/>
      <c r="F93" s="456"/>
      <c r="G93" s="456"/>
    </row>
    <row r="94" spans="1:7" ht="18" customHeight="1">
      <c r="A94" s="456"/>
      <c r="B94" s="456"/>
      <c r="C94" s="456"/>
      <c r="D94" s="456"/>
      <c r="E94" s="456"/>
      <c r="F94" s="456"/>
      <c r="G94" s="456"/>
    </row>
    <row r="95" spans="1:7" ht="18" customHeight="1">
      <c r="A95" s="456"/>
      <c r="B95" s="456"/>
      <c r="C95" s="456"/>
      <c r="D95" s="456"/>
      <c r="E95" s="456"/>
      <c r="F95" s="456"/>
      <c r="G95" s="456"/>
    </row>
    <row r="96" spans="1:7" s="467" customFormat="1" ht="18" customHeight="1"/>
    <row r="97" s="467" customFormat="1" ht="18" customHeight="1"/>
    <row r="98" s="467" customFormat="1" ht="11.25"/>
    <row r="99" s="467" customFormat="1" ht="18" customHeight="1"/>
    <row r="100" s="467" customFormat="1" ht="18" customHeight="1"/>
    <row r="101" s="467" customFormat="1" ht="18" customHeight="1"/>
    <row r="102" s="467" customFormat="1" ht="18" customHeight="1"/>
    <row r="103" s="467" customFormat="1" ht="18" customHeight="1"/>
    <row r="104" s="467" customFormat="1" ht="18" customHeight="1"/>
    <row r="105" s="467" customFormat="1" ht="11.25"/>
    <row r="106" s="467" customFormat="1" ht="18" customHeight="1"/>
    <row r="107" s="467" customFormat="1" ht="18" customHeight="1"/>
    <row r="108" s="467" customFormat="1" ht="18" customHeight="1"/>
    <row r="109" s="467" customFormat="1" ht="18" customHeight="1"/>
    <row r="110" s="467" customFormat="1" ht="11.25"/>
    <row r="111" s="467" customFormat="1" ht="18" customHeight="1"/>
    <row r="112" s="467" customFormat="1" ht="18" customHeight="1"/>
    <row r="113" spans="1:249" s="467" customFormat="1" ht="18" customHeight="1"/>
    <row r="114" spans="1:249" s="467" customFormat="1" ht="18" customHeight="1"/>
    <row r="115" spans="1:249" ht="18" customHeight="1">
      <c r="A115" s="467"/>
      <c r="B115" s="467"/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7"/>
      <c r="AH115" s="467"/>
      <c r="AI115" s="467"/>
      <c r="AJ115" s="467"/>
      <c r="AK115" s="467"/>
      <c r="AL115" s="467"/>
      <c r="AM115" s="467"/>
      <c r="AN115" s="467"/>
      <c r="AO115" s="467"/>
      <c r="AP115" s="467"/>
      <c r="AQ115" s="467"/>
      <c r="AR115" s="467"/>
      <c r="AS115" s="467"/>
      <c r="AT115" s="467"/>
      <c r="AU115" s="467"/>
      <c r="AV115" s="467"/>
      <c r="AW115" s="467"/>
      <c r="AX115" s="467"/>
      <c r="AY115" s="467"/>
      <c r="AZ115" s="467"/>
      <c r="BA115" s="467"/>
      <c r="BB115" s="467"/>
      <c r="BC115" s="467"/>
      <c r="BD115" s="467"/>
      <c r="BE115" s="467"/>
      <c r="BF115" s="467"/>
      <c r="BG115" s="467"/>
      <c r="BH115" s="467"/>
      <c r="BI115" s="467"/>
      <c r="BJ115" s="467"/>
      <c r="BK115" s="467"/>
      <c r="BL115" s="467"/>
      <c r="BM115" s="467"/>
      <c r="BN115" s="467"/>
      <c r="BO115" s="467"/>
      <c r="BP115" s="467"/>
      <c r="BQ115" s="467"/>
      <c r="BR115" s="467"/>
      <c r="BS115" s="467"/>
      <c r="BT115" s="467"/>
      <c r="BU115" s="467"/>
      <c r="BV115" s="467"/>
      <c r="BW115" s="467"/>
      <c r="BX115" s="467"/>
      <c r="BY115" s="467"/>
      <c r="BZ115" s="467"/>
      <c r="CA115" s="467"/>
      <c r="CB115" s="467"/>
      <c r="CC115" s="467"/>
      <c r="CD115" s="467"/>
      <c r="CE115" s="467"/>
      <c r="CF115" s="467"/>
      <c r="CG115" s="467"/>
      <c r="CH115" s="467"/>
      <c r="CI115" s="467"/>
      <c r="CJ115" s="467"/>
      <c r="CK115" s="467"/>
      <c r="CL115" s="467"/>
      <c r="CM115" s="467"/>
      <c r="CN115" s="467"/>
      <c r="CO115" s="467"/>
      <c r="CP115" s="467"/>
      <c r="CQ115" s="467"/>
      <c r="CR115" s="467"/>
      <c r="CS115" s="467"/>
      <c r="CT115" s="467"/>
      <c r="CU115" s="467"/>
      <c r="CV115" s="467"/>
      <c r="CW115" s="467"/>
      <c r="CX115" s="467"/>
      <c r="CY115" s="467"/>
      <c r="CZ115" s="467"/>
      <c r="DA115" s="467"/>
      <c r="DB115" s="467"/>
      <c r="DC115" s="467"/>
      <c r="DD115" s="467"/>
      <c r="DE115" s="467"/>
      <c r="DF115" s="467"/>
      <c r="DG115" s="467"/>
      <c r="DH115" s="467"/>
      <c r="DI115" s="467"/>
      <c r="DJ115" s="467"/>
      <c r="DK115" s="467"/>
      <c r="DL115" s="467"/>
      <c r="DM115" s="467"/>
      <c r="DN115" s="467"/>
      <c r="DO115" s="467"/>
      <c r="DP115" s="467"/>
      <c r="DQ115" s="467"/>
      <c r="DR115" s="467"/>
      <c r="DS115" s="467"/>
      <c r="DT115" s="467"/>
      <c r="DU115" s="467"/>
      <c r="DV115" s="467"/>
      <c r="DW115" s="467"/>
      <c r="DX115" s="467"/>
      <c r="DY115" s="467"/>
      <c r="DZ115" s="467"/>
      <c r="EA115" s="467"/>
      <c r="EB115" s="467"/>
      <c r="EC115" s="467"/>
      <c r="ED115" s="467"/>
      <c r="EE115" s="467"/>
      <c r="EF115" s="467"/>
      <c r="EG115" s="467"/>
      <c r="EH115" s="467"/>
      <c r="EI115" s="467"/>
      <c r="EJ115" s="467"/>
      <c r="EK115" s="467"/>
      <c r="EL115" s="467"/>
      <c r="EM115" s="467"/>
      <c r="EN115" s="467"/>
      <c r="EO115" s="467"/>
      <c r="EP115" s="467"/>
      <c r="EQ115" s="467"/>
      <c r="ER115" s="467"/>
      <c r="ES115" s="467"/>
      <c r="ET115" s="467"/>
      <c r="EU115" s="467"/>
      <c r="EV115" s="467"/>
      <c r="EW115" s="467"/>
      <c r="EX115" s="467"/>
      <c r="EY115" s="467"/>
      <c r="EZ115" s="467"/>
      <c r="FA115" s="467"/>
      <c r="FB115" s="467"/>
      <c r="FC115" s="467"/>
      <c r="FD115" s="467"/>
      <c r="FE115" s="467"/>
      <c r="FF115" s="467"/>
      <c r="FG115" s="467"/>
      <c r="FH115" s="467"/>
      <c r="FI115" s="467"/>
      <c r="FJ115" s="467"/>
      <c r="FK115" s="467"/>
      <c r="FL115" s="467"/>
      <c r="FM115" s="467"/>
      <c r="FN115" s="467"/>
      <c r="FO115" s="467"/>
      <c r="FP115" s="467"/>
      <c r="FQ115" s="467"/>
      <c r="FR115" s="467"/>
      <c r="FS115" s="467"/>
      <c r="FT115" s="467"/>
      <c r="FU115" s="467"/>
      <c r="FV115" s="467"/>
      <c r="FW115" s="467"/>
      <c r="FX115" s="467"/>
      <c r="FY115" s="467"/>
      <c r="FZ115" s="467"/>
      <c r="GA115" s="467"/>
      <c r="GB115" s="467"/>
      <c r="GC115" s="467"/>
      <c r="GD115" s="467"/>
      <c r="GE115" s="467"/>
      <c r="GF115" s="467"/>
      <c r="GG115" s="467"/>
      <c r="GH115" s="467"/>
      <c r="GI115" s="467"/>
      <c r="GJ115" s="467"/>
      <c r="GK115" s="467"/>
      <c r="GL115" s="467"/>
      <c r="GM115" s="467"/>
      <c r="GN115" s="467"/>
      <c r="GO115" s="467"/>
      <c r="GP115" s="467"/>
      <c r="GQ115" s="467"/>
      <c r="GR115" s="467"/>
      <c r="GS115" s="467"/>
      <c r="GT115" s="467"/>
      <c r="GU115" s="467"/>
      <c r="GV115" s="467"/>
      <c r="GW115" s="467"/>
      <c r="GX115" s="467"/>
      <c r="GY115" s="467"/>
      <c r="GZ115" s="467"/>
      <c r="HA115" s="467"/>
      <c r="HB115" s="467"/>
      <c r="HC115" s="467"/>
      <c r="HD115" s="467"/>
      <c r="HE115" s="467"/>
      <c r="HF115" s="467"/>
      <c r="HG115" s="467"/>
      <c r="HH115" s="467"/>
      <c r="HI115" s="467"/>
      <c r="HJ115" s="467"/>
      <c r="HK115" s="467"/>
      <c r="HL115" s="467"/>
      <c r="HM115" s="467"/>
      <c r="HN115" s="467"/>
      <c r="HO115" s="467"/>
      <c r="HP115" s="467"/>
      <c r="HQ115" s="467"/>
      <c r="HR115" s="467"/>
      <c r="HS115" s="467"/>
      <c r="HT115" s="467"/>
      <c r="HU115" s="467"/>
      <c r="HV115" s="467"/>
      <c r="HW115" s="467"/>
      <c r="HX115" s="467"/>
      <c r="HY115" s="467"/>
      <c r="HZ115" s="467"/>
      <c r="IA115" s="467"/>
      <c r="IB115" s="467"/>
      <c r="IC115" s="467"/>
      <c r="ID115" s="467"/>
      <c r="IE115" s="467"/>
      <c r="IF115" s="467"/>
      <c r="IG115" s="467"/>
      <c r="IH115" s="467"/>
      <c r="II115" s="467"/>
      <c r="IJ115" s="467"/>
      <c r="IK115" s="467"/>
      <c r="IL115" s="467"/>
      <c r="IM115" s="467"/>
      <c r="IN115" s="467"/>
      <c r="IO115" s="467"/>
    </row>
    <row r="116" spans="1:249" ht="18" customHeight="1">
      <c r="A116" s="456"/>
      <c r="B116" s="456"/>
      <c r="C116" s="456"/>
      <c r="D116" s="456"/>
      <c r="E116" s="456"/>
      <c r="F116" s="456"/>
      <c r="G116" s="456"/>
    </row>
    <row r="117" spans="1:249" ht="18" customHeight="1">
      <c r="A117" s="456"/>
      <c r="B117" s="456"/>
      <c r="C117" s="456"/>
      <c r="D117" s="456"/>
      <c r="E117" s="456"/>
      <c r="F117" s="456"/>
      <c r="G117" s="456"/>
    </row>
    <row r="118" spans="1:249" ht="18" customHeight="1">
      <c r="A118" s="456"/>
      <c r="B118" s="456"/>
      <c r="C118" s="456"/>
      <c r="D118" s="456"/>
      <c r="E118" s="456"/>
      <c r="F118" s="456"/>
      <c r="G118" s="456"/>
    </row>
    <row r="119" spans="1:249" ht="18" customHeight="1">
      <c r="A119" s="456"/>
      <c r="B119" s="456"/>
      <c r="C119" s="456"/>
      <c r="D119" s="456"/>
      <c r="E119" s="456"/>
      <c r="F119" s="456"/>
      <c r="G119" s="456"/>
    </row>
    <row r="120" spans="1:249" ht="18" customHeight="1">
      <c r="A120" s="456"/>
      <c r="B120" s="456"/>
      <c r="C120" s="456"/>
      <c r="D120" s="456"/>
      <c r="E120" s="456"/>
      <c r="F120" s="456"/>
      <c r="G120" s="456"/>
    </row>
    <row r="121" spans="1:249" ht="11.25">
      <c r="A121" s="456"/>
      <c r="B121" s="456"/>
      <c r="C121" s="456"/>
      <c r="D121" s="456"/>
      <c r="E121" s="456"/>
      <c r="F121" s="456"/>
      <c r="G121" s="456"/>
    </row>
    <row r="122" spans="1:249" ht="18" customHeight="1">
      <c r="A122" s="456"/>
      <c r="B122" s="456"/>
      <c r="C122" s="456"/>
      <c r="D122" s="456"/>
      <c r="E122" s="456"/>
      <c r="F122" s="456"/>
      <c r="G122" s="456"/>
    </row>
    <row r="123" spans="1:249" ht="18" customHeight="1">
      <c r="A123" s="456"/>
      <c r="B123" s="456"/>
      <c r="C123" s="456"/>
      <c r="D123" s="456"/>
      <c r="E123" s="456"/>
      <c r="F123" s="456"/>
      <c r="G123" s="456"/>
    </row>
    <row r="124" spans="1:249" ht="18" customHeight="1">
      <c r="A124" s="456"/>
      <c r="B124" s="456"/>
      <c r="C124" s="456"/>
      <c r="D124" s="456"/>
      <c r="E124" s="456"/>
      <c r="F124" s="456"/>
      <c r="G124" s="456"/>
    </row>
    <row r="125" spans="1:249" ht="18" customHeight="1">
      <c r="A125" s="456"/>
      <c r="B125" s="456"/>
      <c r="C125" s="456"/>
      <c r="D125" s="456"/>
      <c r="E125" s="456"/>
      <c r="F125" s="456"/>
      <c r="G125" s="456"/>
    </row>
    <row r="126" spans="1:249" ht="18" customHeight="1">
      <c r="A126" s="456"/>
      <c r="B126" s="456"/>
      <c r="C126" s="456"/>
      <c r="D126" s="456"/>
      <c r="E126" s="456"/>
      <c r="F126" s="456"/>
      <c r="G126" s="456"/>
    </row>
    <row r="127" spans="1:249" ht="18" customHeight="1">
      <c r="A127" s="456"/>
      <c r="B127" s="456"/>
      <c r="C127" s="456"/>
      <c r="D127" s="456"/>
      <c r="E127" s="456"/>
      <c r="F127" s="456"/>
      <c r="G127" s="456"/>
    </row>
    <row r="128" spans="1:249" ht="18" customHeight="1">
      <c r="A128" s="456"/>
      <c r="B128" s="456"/>
      <c r="C128" s="456"/>
      <c r="D128" s="456"/>
      <c r="E128" s="456"/>
      <c r="F128" s="456"/>
      <c r="G128" s="456"/>
    </row>
    <row r="129" spans="1:7" ht="18" customHeight="1">
      <c r="A129" s="456"/>
      <c r="B129" s="456"/>
      <c r="C129" s="456"/>
      <c r="D129" s="456"/>
      <c r="E129" s="456"/>
      <c r="F129" s="456"/>
      <c r="G129" s="456"/>
    </row>
    <row r="130" spans="1:7" ht="18" customHeight="1">
      <c r="A130" s="456"/>
      <c r="B130" s="456"/>
      <c r="C130" s="456"/>
      <c r="D130" s="456"/>
      <c r="E130" s="456"/>
      <c r="F130" s="456"/>
      <c r="G130" s="456"/>
    </row>
    <row r="131" spans="1:7" ht="18" customHeight="1">
      <c r="A131" s="456"/>
      <c r="B131" s="456"/>
      <c r="C131" s="456"/>
      <c r="D131" s="456"/>
      <c r="E131" s="456"/>
      <c r="F131" s="456"/>
      <c r="G131" s="456"/>
    </row>
    <row r="132" spans="1:7" ht="18" customHeight="1">
      <c r="A132" s="456"/>
      <c r="B132" s="456"/>
      <c r="C132" s="456"/>
      <c r="D132" s="456"/>
      <c r="E132" s="456"/>
      <c r="F132" s="456"/>
      <c r="G132" s="456"/>
    </row>
    <row r="133" spans="1:7" ht="18" customHeight="1">
      <c r="A133" s="456"/>
      <c r="B133" s="456"/>
      <c r="C133" s="456"/>
      <c r="D133" s="456"/>
      <c r="E133" s="456"/>
      <c r="F133" s="456"/>
      <c r="G133" s="456"/>
    </row>
    <row r="134" spans="1:7" ht="18" customHeight="1">
      <c r="A134" s="456"/>
      <c r="B134" s="456"/>
      <c r="C134" s="456"/>
      <c r="D134" s="456"/>
      <c r="E134" s="456"/>
      <c r="F134" s="456"/>
      <c r="G134" s="456"/>
    </row>
    <row r="135" spans="1:7" ht="18" customHeight="1">
      <c r="A135" s="456"/>
      <c r="B135" s="456"/>
      <c r="C135" s="456"/>
      <c r="D135" s="456"/>
      <c r="E135" s="456"/>
      <c r="F135" s="456"/>
      <c r="G135" s="456"/>
    </row>
    <row r="136" spans="1:7" ht="11.25">
      <c r="A136" s="456"/>
      <c r="B136" s="456"/>
      <c r="C136" s="456"/>
      <c r="D136" s="456"/>
      <c r="E136" s="456"/>
      <c r="F136" s="456"/>
      <c r="G136" s="456"/>
    </row>
    <row r="137" spans="1:7" ht="18" customHeight="1">
      <c r="A137" s="456"/>
      <c r="B137" s="456"/>
      <c r="C137" s="456"/>
      <c r="D137" s="456"/>
      <c r="E137" s="456"/>
      <c r="F137" s="456"/>
      <c r="G137" s="456"/>
    </row>
    <row r="138" spans="1:7" ht="18" customHeight="1">
      <c r="A138" s="456"/>
      <c r="B138" s="456"/>
      <c r="C138" s="456"/>
      <c r="D138" s="456"/>
      <c r="E138" s="456"/>
      <c r="F138" s="456"/>
      <c r="G138" s="456"/>
    </row>
    <row r="139" spans="1:7" ht="18" customHeight="1">
      <c r="A139" s="456"/>
      <c r="B139" s="456"/>
      <c r="C139" s="456"/>
      <c r="D139" s="456"/>
      <c r="E139" s="456"/>
      <c r="F139" s="456"/>
      <c r="G139" s="456"/>
    </row>
    <row r="140" spans="1:7" ht="11.25">
      <c r="A140" s="456"/>
      <c r="B140" s="456"/>
      <c r="C140" s="456"/>
      <c r="D140" s="456"/>
      <c r="E140" s="456"/>
      <c r="F140" s="456"/>
      <c r="G140" s="456"/>
    </row>
    <row r="141" spans="1:7" ht="18" customHeight="1">
      <c r="A141" s="456"/>
      <c r="B141" s="456"/>
      <c r="C141" s="456"/>
      <c r="D141" s="456"/>
      <c r="E141" s="456"/>
      <c r="F141" s="456"/>
      <c r="G141" s="456"/>
    </row>
    <row r="142" spans="1:7" ht="18" customHeight="1">
      <c r="A142" s="456"/>
      <c r="B142" s="456"/>
      <c r="C142" s="456"/>
      <c r="D142" s="456"/>
      <c r="E142" s="456"/>
      <c r="F142" s="456"/>
      <c r="G142" s="456"/>
    </row>
    <row r="143" spans="1:7" ht="18" customHeight="1">
      <c r="A143" s="456"/>
      <c r="B143" s="456"/>
      <c r="C143" s="456"/>
      <c r="D143" s="456"/>
      <c r="E143" s="456"/>
      <c r="F143" s="456"/>
      <c r="G143" s="456"/>
    </row>
    <row r="144" spans="1:7" ht="18" customHeight="1">
      <c r="A144" s="456"/>
      <c r="B144" s="456"/>
      <c r="C144" s="456"/>
      <c r="D144" s="456"/>
      <c r="E144" s="456"/>
      <c r="F144" s="456"/>
      <c r="G144" s="456"/>
    </row>
    <row r="145" spans="1:7" ht="18" customHeight="1">
      <c r="A145" s="456"/>
      <c r="B145" s="456"/>
      <c r="C145" s="456"/>
      <c r="D145" s="456"/>
      <c r="E145" s="456"/>
      <c r="F145" s="456"/>
      <c r="G145" s="456"/>
    </row>
    <row r="146" spans="1:7" ht="18" customHeight="1">
      <c r="A146" s="456"/>
      <c r="B146" s="456"/>
      <c r="C146" s="456"/>
      <c r="D146" s="456"/>
      <c r="E146" s="456"/>
      <c r="F146" s="456"/>
      <c r="G146" s="456"/>
    </row>
    <row r="147" spans="1:7" ht="18" customHeight="1">
      <c r="A147" s="456"/>
      <c r="B147" s="456"/>
      <c r="C147" s="456"/>
      <c r="D147" s="456"/>
      <c r="E147" s="456"/>
      <c r="F147" s="456"/>
      <c r="G147" s="456"/>
    </row>
    <row r="148" spans="1:7" ht="11.25">
      <c r="A148" s="456"/>
      <c r="B148" s="456"/>
      <c r="C148" s="456"/>
      <c r="D148" s="456"/>
      <c r="E148" s="456"/>
      <c r="F148" s="456"/>
      <c r="G148" s="456"/>
    </row>
    <row r="149" spans="1:7" ht="11.25">
      <c r="A149" s="456"/>
      <c r="B149" s="456"/>
      <c r="C149" s="456"/>
      <c r="D149" s="456"/>
      <c r="E149" s="456"/>
      <c r="F149" s="456"/>
      <c r="G149" s="456"/>
    </row>
    <row r="150" spans="1:7" ht="18" customHeight="1">
      <c r="A150" s="456"/>
      <c r="B150" s="456"/>
      <c r="C150" s="456"/>
      <c r="D150" s="456"/>
      <c r="E150" s="456"/>
      <c r="F150" s="456"/>
      <c r="G150" s="456"/>
    </row>
    <row r="151" spans="1:7" ht="18" customHeight="1">
      <c r="A151" s="456"/>
      <c r="B151" s="456"/>
      <c r="C151" s="456"/>
      <c r="D151" s="456"/>
      <c r="E151" s="456"/>
      <c r="F151" s="456"/>
      <c r="G151" s="456"/>
    </row>
    <row r="152" spans="1:7" ht="18" customHeight="1">
      <c r="A152" s="456"/>
      <c r="B152" s="456"/>
      <c r="C152" s="456"/>
      <c r="D152" s="456"/>
      <c r="E152" s="456"/>
      <c r="F152" s="456"/>
      <c r="G152" s="456"/>
    </row>
    <row r="153" spans="1:7" ht="18" customHeight="1">
      <c r="A153" s="456"/>
      <c r="B153" s="456"/>
      <c r="C153" s="456"/>
      <c r="D153" s="456"/>
      <c r="E153" s="456"/>
      <c r="F153" s="456"/>
      <c r="G153" s="456"/>
    </row>
    <row r="154" spans="1:7" ht="18" customHeight="1">
      <c r="A154" s="456"/>
      <c r="B154" s="456"/>
      <c r="C154" s="456"/>
      <c r="D154" s="456"/>
      <c r="E154" s="456"/>
      <c r="F154" s="456"/>
      <c r="G154" s="456"/>
    </row>
    <row r="155" spans="1:7" ht="18" customHeight="1">
      <c r="A155" s="456"/>
      <c r="B155" s="456"/>
      <c r="C155" s="456"/>
      <c r="D155" s="456"/>
      <c r="E155" s="456"/>
      <c r="F155" s="456"/>
      <c r="G155" s="456"/>
    </row>
    <row r="156" spans="1:7" ht="18" customHeight="1">
      <c r="A156" s="456"/>
      <c r="B156" s="456"/>
      <c r="C156" s="456"/>
      <c r="D156" s="456"/>
      <c r="E156" s="456"/>
      <c r="F156" s="456"/>
      <c r="G156" s="456"/>
    </row>
    <row r="157" spans="1:7" ht="18" customHeight="1"/>
  </sheetData>
  <sheetProtection algorithmName="SHA-512" hashValue="iYmJ2ApoMWUqW5Zf5Yzs3FNfo2uiHAddsqQdFSIcwBwQs2HuZfHyvOLzoMT3mMzGKMFKfzDxdvmBNbDPHeXoeQ==" saltValue="lI68/+3S6wUnxo7Bkqc9AA==" spinCount="100000" sheet="1" selectLockedCells="1"/>
  <protectedRanges>
    <protectedRange sqref="E8:E9 E11:E30 E85:E86 E32:E40 E45:E54 E6 E56:E78 E80:E83" name="범위1_1"/>
    <protectedRange sqref="E4 E41 E79" name="범위1_1_2_1"/>
    <protectedRange sqref="E4 E41 E79" name="범위1_5_2_1"/>
    <protectedRange sqref="D85:D86 D8:D9 D11:D30 D32:D40 D45:D54 D5:D6 D80:D83 D56:D78 E5 D42:E42" name="범위1_1_3"/>
    <protectedRange sqref="D4 D41 D79" name="범위1_1_2_1_3"/>
    <protectedRange sqref="D4 D41 D79" name="범위1_5_2_1_3"/>
  </protectedRanges>
  <mergeCells count="3">
    <mergeCell ref="A1:G1"/>
    <mergeCell ref="A5:C5"/>
    <mergeCell ref="A42:C42"/>
  </mergeCells>
  <phoneticPr fontId="3" type="noConversion"/>
  <pageMargins left="0.7" right="0.7" top="0.75" bottom="0.75" header="0.3" footer="0.3"/>
  <pageSetup paperSize="9" scale="99" fitToHeight="0" orientation="portrait" r:id="rId1"/>
  <headerFooter>
    <oddFooter>&amp;C - &amp;P+184 -</oddFooter>
  </headerFooter>
  <rowBreaks count="2" manualBreakCount="2">
    <brk id="39" max="16383" man="1"/>
    <brk id="7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9774-CA77-42EA-8478-495AE0CFC1A6}">
  <dimension ref="A1:N146"/>
  <sheetViews>
    <sheetView view="pageBreakPreview" topLeftCell="A52" zoomScaleNormal="100" zoomScaleSheetLayoutView="100" workbookViewId="0">
      <selection activeCell="E15" sqref="E15"/>
    </sheetView>
  </sheetViews>
  <sheetFormatPr defaultRowHeight="18" customHeight="1"/>
  <cols>
    <col min="1" max="1" width="10.625" style="1" customWidth="1"/>
    <col min="2" max="2" width="12.5" style="1" customWidth="1"/>
    <col min="3" max="3" width="15" style="1" customWidth="1"/>
    <col min="4" max="5" width="13.25" style="1" customWidth="1"/>
    <col min="6" max="6" width="12.5" style="4" customWidth="1"/>
    <col min="7" max="7" width="6.875" style="110" customWidth="1"/>
    <col min="8" max="256" width="9" style="1"/>
    <col min="257" max="257" width="10.625" style="1" customWidth="1"/>
    <col min="258" max="258" width="9.875" style="1" customWidth="1"/>
    <col min="259" max="259" width="14" style="1" customWidth="1"/>
    <col min="260" max="261" width="13.25" style="1" customWidth="1"/>
    <col min="262" max="262" width="12.375" style="1" customWidth="1"/>
    <col min="263" max="263" width="6.875" style="1" customWidth="1"/>
    <col min="264" max="512" width="9" style="1"/>
    <col min="513" max="513" width="10.625" style="1" customWidth="1"/>
    <col min="514" max="514" width="9.875" style="1" customWidth="1"/>
    <col min="515" max="515" width="14" style="1" customWidth="1"/>
    <col min="516" max="517" width="13.25" style="1" customWidth="1"/>
    <col min="518" max="518" width="12.375" style="1" customWidth="1"/>
    <col min="519" max="519" width="6.875" style="1" customWidth="1"/>
    <col min="520" max="768" width="9" style="1"/>
    <col min="769" max="769" width="10.625" style="1" customWidth="1"/>
    <col min="770" max="770" width="9.875" style="1" customWidth="1"/>
    <col min="771" max="771" width="14" style="1" customWidth="1"/>
    <col min="772" max="773" width="13.25" style="1" customWidth="1"/>
    <col min="774" max="774" width="12.375" style="1" customWidth="1"/>
    <col min="775" max="775" width="6.875" style="1" customWidth="1"/>
    <col min="776" max="1024" width="9" style="1"/>
    <col min="1025" max="1025" width="10.625" style="1" customWidth="1"/>
    <col min="1026" max="1026" width="9.875" style="1" customWidth="1"/>
    <col min="1027" max="1027" width="14" style="1" customWidth="1"/>
    <col min="1028" max="1029" width="13.25" style="1" customWidth="1"/>
    <col min="1030" max="1030" width="12.375" style="1" customWidth="1"/>
    <col min="1031" max="1031" width="6.875" style="1" customWidth="1"/>
    <col min="1032" max="1280" width="9" style="1"/>
    <col min="1281" max="1281" width="10.625" style="1" customWidth="1"/>
    <col min="1282" max="1282" width="9.875" style="1" customWidth="1"/>
    <col min="1283" max="1283" width="14" style="1" customWidth="1"/>
    <col min="1284" max="1285" width="13.25" style="1" customWidth="1"/>
    <col min="1286" max="1286" width="12.375" style="1" customWidth="1"/>
    <col min="1287" max="1287" width="6.875" style="1" customWidth="1"/>
    <col min="1288" max="1536" width="9" style="1"/>
    <col min="1537" max="1537" width="10.625" style="1" customWidth="1"/>
    <col min="1538" max="1538" width="9.875" style="1" customWidth="1"/>
    <col min="1539" max="1539" width="14" style="1" customWidth="1"/>
    <col min="1540" max="1541" width="13.25" style="1" customWidth="1"/>
    <col min="1542" max="1542" width="12.375" style="1" customWidth="1"/>
    <col min="1543" max="1543" width="6.875" style="1" customWidth="1"/>
    <col min="1544" max="1792" width="9" style="1"/>
    <col min="1793" max="1793" width="10.625" style="1" customWidth="1"/>
    <col min="1794" max="1794" width="9.875" style="1" customWidth="1"/>
    <col min="1795" max="1795" width="14" style="1" customWidth="1"/>
    <col min="1796" max="1797" width="13.25" style="1" customWidth="1"/>
    <col min="1798" max="1798" width="12.375" style="1" customWidth="1"/>
    <col min="1799" max="1799" width="6.875" style="1" customWidth="1"/>
    <col min="1800" max="2048" width="9" style="1"/>
    <col min="2049" max="2049" width="10.625" style="1" customWidth="1"/>
    <col min="2050" max="2050" width="9.875" style="1" customWidth="1"/>
    <col min="2051" max="2051" width="14" style="1" customWidth="1"/>
    <col min="2052" max="2053" width="13.25" style="1" customWidth="1"/>
    <col min="2054" max="2054" width="12.375" style="1" customWidth="1"/>
    <col min="2055" max="2055" width="6.875" style="1" customWidth="1"/>
    <col min="2056" max="2304" width="9" style="1"/>
    <col min="2305" max="2305" width="10.625" style="1" customWidth="1"/>
    <col min="2306" max="2306" width="9.875" style="1" customWidth="1"/>
    <col min="2307" max="2307" width="14" style="1" customWidth="1"/>
    <col min="2308" max="2309" width="13.25" style="1" customWidth="1"/>
    <col min="2310" max="2310" width="12.375" style="1" customWidth="1"/>
    <col min="2311" max="2311" width="6.875" style="1" customWidth="1"/>
    <col min="2312" max="2560" width="9" style="1"/>
    <col min="2561" max="2561" width="10.625" style="1" customWidth="1"/>
    <col min="2562" max="2562" width="9.875" style="1" customWidth="1"/>
    <col min="2563" max="2563" width="14" style="1" customWidth="1"/>
    <col min="2564" max="2565" width="13.25" style="1" customWidth="1"/>
    <col min="2566" max="2566" width="12.375" style="1" customWidth="1"/>
    <col min="2567" max="2567" width="6.875" style="1" customWidth="1"/>
    <col min="2568" max="2816" width="9" style="1"/>
    <col min="2817" max="2817" width="10.625" style="1" customWidth="1"/>
    <col min="2818" max="2818" width="9.875" style="1" customWidth="1"/>
    <col min="2819" max="2819" width="14" style="1" customWidth="1"/>
    <col min="2820" max="2821" width="13.25" style="1" customWidth="1"/>
    <col min="2822" max="2822" width="12.375" style="1" customWidth="1"/>
    <col min="2823" max="2823" width="6.875" style="1" customWidth="1"/>
    <col min="2824" max="3072" width="9" style="1"/>
    <col min="3073" max="3073" width="10.625" style="1" customWidth="1"/>
    <col min="3074" max="3074" width="9.875" style="1" customWidth="1"/>
    <col min="3075" max="3075" width="14" style="1" customWidth="1"/>
    <col min="3076" max="3077" width="13.25" style="1" customWidth="1"/>
    <col min="3078" max="3078" width="12.375" style="1" customWidth="1"/>
    <col min="3079" max="3079" width="6.875" style="1" customWidth="1"/>
    <col min="3080" max="3328" width="9" style="1"/>
    <col min="3329" max="3329" width="10.625" style="1" customWidth="1"/>
    <col min="3330" max="3330" width="9.875" style="1" customWidth="1"/>
    <col min="3331" max="3331" width="14" style="1" customWidth="1"/>
    <col min="3332" max="3333" width="13.25" style="1" customWidth="1"/>
    <col min="3334" max="3334" width="12.375" style="1" customWidth="1"/>
    <col min="3335" max="3335" width="6.875" style="1" customWidth="1"/>
    <col min="3336" max="3584" width="9" style="1"/>
    <col min="3585" max="3585" width="10.625" style="1" customWidth="1"/>
    <col min="3586" max="3586" width="9.875" style="1" customWidth="1"/>
    <col min="3587" max="3587" width="14" style="1" customWidth="1"/>
    <col min="3588" max="3589" width="13.25" style="1" customWidth="1"/>
    <col min="3590" max="3590" width="12.375" style="1" customWidth="1"/>
    <col min="3591" max="3591" width="6.875" style="1" customWidth="1"/>
    <col min="3592" max="3840" width="9" style="1"/>
    <col min="3841" max="3841" width="10.625" style="1" customWidth="1"/>
    <col min="3842" max="3842" width="9.875" style="1" customWidth="1"/>
    <col min="3843" max="3843" width="14" style="1" customWidth="1"/>
    <col min="3844" max="3845" width="13.25" style="1" customWidth="1"/>
    <col min="3846" max="3846" width="12.375" style="1" customWidth="1"/>
    <col min="3847" max="3847" width="6.875" style="1" customWidth="1"/>
    <col min="3848" max="4096" width="9" style="1"/>
    <col min="4097" max="4097" width="10.625" style="1" customWidth="1"/>
    <col min="4098" max="4098" width="9.875" style="1" customWidth="1"/>
    <col min="4099" max="4099" width="14" style="1" customWidth="1"/>
    <col min="4100" max="4101" width="13.25" style="1" customWidth="1"/>
    <col min="4102" max="4102" width="12.375" style="1" customWidth="1"/>
    <col min="4103" max="4103" width="6.875" style="1" customWidth="1"/>
    <col min="4104" max="4352" width="9" style="1"/>
    <col min="4353" max="4353" width="10.625" style="1" customWidth="1"/>
    <col min="4354" max="4354" width="9.875" style="1" customWidth="1"/>
    <col min="4355" max="4355" width="14" style="1" customWidth="1"/>
    <col min="4356" max="4357" width="13.25" style="1" customWidth="1"/>
    <col min="4358" max="4358" width="12.375" style="1" customWidth="1"/>
    <col min="4359" max="4359" width="6.875" style="1" customWidth="1"/>
    <col min="4360" max="4608" width="9" style="1"/>
    <col min="4609" max="4609" width="10.625" style="1" customWidth="1"/>
    <col min="4610" max="4610" width="9.875" style="1" customWidth="1"/>
    <col min="4611" max="4611" width="14" style="1" customWidth="1"/>
    <col min="4612" max="4613" width="13.25" style="1" customWidth="1"/>
    <col min="4614" max="4614" width="12.375" style="1" customWidth="1"/>
    <col min="4615" max="4615" width="6.875" style="1" customWidth="1"/>
    <col min="4616" max="4864" width="9" style="1"/>
    <col min="4865" max="4865" width="10.625" style="1" customWidth="1"/>
    <col min="4866" max="4866" width="9.875" style="1" customWidth="1"/>
    <col min="4867" max="4867" width="14" style="1" customWidth="1"/>
    <col min="4868" max="4869" width="13.25" style="1" customWidth="1"/>
    <col min="4870" max="4870" width="12.375" style="1" customWidth="1"/>
    <col min="4871" max="4871" width="6.875" style="1" customWidth="1"/>
    <col min="4872" max="5120" width="9" style="1"/>
    <col min="5121" max="5121" width="10.625" style="1" customWidth="1"/>
    <col min="5122" max="5122" width="9.875" style="1" customWidth="1"/>
    <col min="5123" max="5123" width="14" style="1" customWidth="1"/>
    <col min="5124" max="5125" width="13.25" style="1" customWidth="1"/>
    <col min="5126" max="5126" width="12.375" style="1" customWidth="1"/>
    <col min="5127" max="5127" width="6.875" style="1" customWidth="1"/>
    <col min="5128" max="5376" width="9" style="1"/>
    <col min="5377" max="5377" width="10.625" style="1" customWidth="1"/>
    <col min="5378" max="5378" width="9.875" style="1" customWidth="1"/>
    <col min="5379" max="5379" width="14" style="1" customWidth="1"/>
    <col min="5380" max="5381" width="13.25" style="1" customWidth="1"/>
    <col min="5382" max="5382" width="12.375" style="1" customWidth="1"/>
    <col min="5383" max="5383" width="6.875" style="1" customWidth="1"/>
    <col min="5384" max="5632" width="9" style="1"/>
    <col min="5633" max="5633" width="10.625" style="1" customWidth="1"/>
    <col min="5634" max="5634" width="9.875" style="1" customWidth="1"/>
    <col min="5635" max="5635" width="14" style="1" customWidth="1"/>
    <col min="5636" max="5637" width="13.25" style="1" customWidth="1"/>
    <col min="5638" max="5638" width="12.375" style="1" customWidth="1"/>
    <col min="5639" max="5639" width="6.875" style="1" customWidth="1"/>
    <col min="5640" max="5888" width="9" style="1"/>
    <col min="5889" max="5889" width="10.625" style="1" customWidth="1"/>
    <col min="5890" max="5890" width="9.875" style="1" customWidth="1"/>
    <col min="5891" max="5891" width="14" style="1" customWidth="1"/>
    <col min="5892" max="5893" width="13.25" style="1" customWidth="1"/>
    <col min="5894" max="5894" width="12.375" style="1" customWidth="1"/>
    <col min="5895" max="5895" width="6.875" style="1" customWidth="1"/>
    <col min="5896" max="6144" width="9" style="1"/>
    <col min="6145" max="6145" width="10.625" style="1" customWidth="1"/>
    <col min="6146" max="6146" width="9.875" style="1" customWidth="1"/>
    <col min="6147" max="6147" width="14" style="1" customWidth="1"/>
    <col min="6148" max="6149" width="13.25" style="1" customWidth="1"/>
    <col min="6150" max="6150" width="12.375" style="1" customWidth="1"/>
    <col min="6151" max="6151" width="6.875" style="1" customWidth="1"/>
    <col min="6152" max="6400" width="9" style="1"/>
    <col min="6401" max="6401" width="10.625" style="1" customWidth="1"/>
    <col min="6402" max="6402" width="9.875" style="1" customWidth="1"/>
    <col min="6403" max="6403" width="14" style="1" customWidth="1"/>
    <col min="6404" max="6405" width="13.25" style="1" customWidth="1"/>
    <col min="6406" max="6406" width="12.375" style="1" customWidth="1"/>
    <col min="6407" max="6407" width="6.875" style="1" customWidth="1"/>
    <col min="6408" max="6656" width="9" style="1"/>
    <col min="6657" max="6657" width="10.625" style="1" customWidth="1"/>
    <col min="6658" max="6658" width="9.875" style="1" customWidth="1"/>
    <col min="6659" max="6659" width="14" style="1" customWidth="1"/>
    <col min="6660" max="6661" width="13.25" style="1" customWidth="1"/>
    <col min="6662" max="6662" width="12.375" style="1" customWidth="1"/>
    <col min="6663" max="6663" width="6.875" style="1" customWidth="1"/>
    <col min="6664" max="6912" width="9" style="1"/>
    <col min="6913" max="6913" width="10.625" style="1" customWidth="1"/>
    <col min="6914" max="6914" width="9.875" style="1" customWidth="1"/>
    <col min="6915" max="6915" width="14" style="1" customWidth="1"/>
    <col min="6916" max="6917" width="13.25" style="1" customWidth="1"/>
    <col min="6918" max="6918" width="12.375" style="1" customWidth="1"/>
    <col min="6919" max="6919" width="6.875" style="1" customWidth="1"/>
    <col min="6920" max="7168" width="9" style="1"/>
    <col min="7169" max="7169" width="10.625" style="1" customWidth="1"/>
    <col min="7170" max="7170" width="9.875" style="1" customWidth="1"/>
    <col min="7171" max="7171" width="14" style="1" customWidth="1"/>
    <col min="7172" max="7173" width="13.25" style="1" customWidth="1"/>
    <col min="7174" max="7174" width="12.375" style="1" customWidth="1"/>
    <col min="7175" max="7175" width="6.875" style="1" customWidth="1"/>
    <col min="7176" max="7424" width="9" style="1"/>
    <col min="7425" max="7425" width="10.625" style="1" customWidth="1"/>
    <col min="7426" max="7426" width="9.875" style="1" customWidth="1"/>
    <col min="7427" max="7427" width="14" style="1" customWidth="1"/>
    <col min="7428" max="7429" width="13.25" style="1" customWidth="1"/>
    <col min="7430" max="7430" width="12.375" style="1" customWidth="1"/>
    <col min="7431" max="7431" width="6.875" style="1" customWidth="1"/>
    <col min="7432" max="7680" width="9" style="1"/>
    <col min="7681" max="7681" width="10.625" style="1" customWidth="1"/>
    <col min="7682" max="7682" width="9.875" style="1" customWidth="1"/>
    <col min="7683" max="7683" width="14" style="1" customWidth="1"/>
    <col min="7684" max="7685" width="13.25" style="1" customWidth="1"/>
    <col min="7686" max="7686" width="12.375" style="1" customWidth="1"/>
    <col min="7687" max="7687" width="6.875" style="1" customWidth="1"/>
    <col min="7688" max="7936" width="9" style="1"/>
    <col min="7937" max="7937" width="10.625" style="1" customWidth="1"/>
    <col min="7938" max="7938" width="9.875" style="1" customWidth="1"/>
    <col min="7939" max="7939" width="14" style="1" customWidth="1"/>
    <col min="7940" max="7941" width="13.25" style="1" customWidth="1"/>
    <col min="7942" max="7942" width="12.375" style="1" customWidth="1"/>
    <col min="7943" max="7943" width="6.875" style="1" customWidth="1"/>
    <col min="7944" max="8192" width="9" style="1"/>
    <col min="8193" max="8193" width="10.625" style="1" customWidth="1"/>
    <col min="8194" max="8194" width="9.875" style="1" customWidth="1"/>
    <col min="8195" max="8195" width="14" style="1" customWidth="1"/>
    <col min="8196" max="8197" width="13.25" style="1" customWidth="1"/>
    <col min="8198" max="8198" width="12.375" style="1" customWidth="1"/>
    <col min="8199" max="8199" width="6.875" style="1" customWidth="1"/>
    <col min="8200" max="8448" width="9" style="1"/>
    <col min="8449" max="8449" width="10.625" style="1" customWidth="1"/>
    <col min="8450" max="8450" width="9.875" style="1" customWidth="1"/>
    <col min="8451" max="8451" width="14" style="1" customWidth="1"/>
    <col min="8452" max="8453" width="13.25" style="1" customWidth="1"/>
    <col min="8454" max="8454" width="12.375" style="1" customWidth="1"/>
    <col min="8455" max="8455" width="6.875" style="1" customWidth="1"/>
    <col min="8456" max="8704" width="9" style="1"/>
    <col min="8705" max="8705" width="10.625" style="1" customWidth="1"/>
    <col min="8706" max="8706" width="9.875" style="1" customWidth="1"/>
    <col min="8707" max="8707" width="14" style="1" customWidth="1"/>
    <col min="8708" max="8709" width="13.25" style="1" customWidth="1"/>
    <col min="8710" max="8710" width="12.375" style="1" customWidth="1"/>
    <col min="8711" max="8711" width="6.875" style="1" customWidth="1"/>
    <col min="8712" max="8960" width="9" style="1"/>
    <col min="8961" max="8961" width="10.625" style="1" customWidth="1"/>
    <col min="8962" max="8962" width="9.875" style="1" customWidth="1"/>
    <col min="8963" max="8963" width="14" style="1" customWidth="1"/>
    <col min="8964" max="8965" width="13.25" style="1" customWidth="1"/>
    <col min="8966" max="8966" width="12.375" style="1" customWidth="1"/>
    <col min="8967" max="8967" width="6.875" style="1" customWidth="1"/>
    <col min="8968" max="9216" width="9" style="1"/>
    <col min="9217" max="9217" width="10.625" style="1" customWidth="1"/>
    <col min="9218" max="9218" width="9.875" style="1" customWidth="1"/>
    <col min="9219" max="9219" width="14" style="1" customWidth="1"/>
    <col min="9220" max="9221" width="13.25" style="1" customWidth="1"/>
    <col min="9222" max="9222" width="12.375" style="1" customWidth="1"/>
    <col min="9223" max="9223" width="6.875" style="1" customWidth="1"/>
    <col min="9224" max="9472" width="9" style="1"/>
    <col min="9473" max="9473" width="10.625" style="1" customWidth="1"/>
    <col min="9474" max="9474" width="9.875" style="1" customWidth="1"/>
    <col min="9475" max="9475" width="14" style="1" customWidth="1"/>
    <col min="9476" max="9477" width="13.25" style="1" customWidth="1"/>
    <col min="9478" max="9478" width="12.375" style="1" customWidth="1"/>
    <col min="9479" max="9479" width="6.875" style="1" customWidth="1"/>
    <col min="9480" max="9728" width="9" style="1"/>
    <col min="9729" max="9729" width="10.625" style="1" customWidth="1"/>
    <col min="9730" max="9730" width="9.875" style="1" customWidth="1"/>
    <col min="9731" max="9731" width="14" style="1" customWidth="1"/>
    <col min="9732" max="9733" width="13.25" style="1" customWidth="1"/>
    <col min="9734" max="9734" width="12.375" style="1" customWidth="1"/>
    <col min="9735" max="9735" width="6.875" style="1" customWidth="1"/>
    <col min="9736" max="9984" width="9" style="1"/>
    <col min="9985" max="9985" width="10.625" style="1" customWidth="1"/>
    <col min="9986" max="9986" width="9.875" style="1" customWidth="1"/>
    <col min="9987" max="9987" width="14" style="1" customWidth="1"/>
    <col min="9988" max="9989" width="13.25" style="1" customWidth="1"/>
    <col min="9990" max="9990" width="12.375" style="1" customWidth="1"/>
    <col min="9991" max="9991" width="6.875" style="1" customWidth="1"/>
    <col min="9992" max="10240" width="9" style="1"/>
    <col min="10241" max="10241" width="10.625" style="1" customWidth="1"/>
    <col min="10242" max="10242" width="9.875" style="1" customWidth="1"/>
    <col min="10243" max="10243" width="14" style="1" customWidth="1"/>
    <col min="10244" max="10245" width="13.25" style="1" customWidth="1"/>
    <col min="10246" max="10246" width="12.375" style="1" customWidth="1"/>
    <col min="10247" max="10247" width="6.875" style="1" customWidth="1"/>
    <col min="10248" max="10496" width="9" style="1"/>
    <col min="10497" max="10497" width="10.625" style="1" customWidth="1"/>
    <col min="10498" max="10498" width="9.875" style="1" customWidth="1"/>
    <col min="10499" max="10499" width="14" style="1" customWidth="1"/>
    <col min="10500" max="10501" width="13.25" style="1" customWidth="1"/>
    <col min="10502" max="10502" width="12.375" style="1" customWidth="1"/>
    <col min="10503" max="10503" width="6.875" style="1" customWidth="1"/>
    <col min="10504" max="10752" width="9" style="1"/>
    <col min="10753" max="10753" width="10.625" style="1" customWidth="1"/>
    <col min="10754" max="10754" width="9.875" style="1" customWidth="1"/>
    <col min="10755" max="10755" width="14" style="1" customWidth="1"/>
    <col min="10756" max="10757" width="13.25" style="1" customWidth="1"/>
    <col min="10758" max="10758" width="12.375" style="1" customWidth="1"/>
    <col min="10759" max="10759" width="6.875" style="1" customWidth="1"/>
    <col min="10760" max="11008" width="9" style="1"/>
    <col min="11009" max="11009" width="10.625" style="1" customWidth="1"/>
    <col min="11010" max="11010" width="9.875" style="1" customWidth="1"/>
    <col min="11011" max="11011" width="14" style="1" customWidth="1"/>
    <col min="11012" max="11013" width="13.25" style="1" customWidth="1"/>
    <col min="11014" max="11014" width="12.375" style="1" customWidth="1"/>
    <col min="11015" max="11015" width="6.875" style="1" customWidth="1"/>
    <col min="11016" max="11264" width="9" style="1"/>
    <col min="11265" max="11265" width="10.625" style="1" customWidth="1"/>
    <col min="11266" max="11266" width="9.875" style="1" customWidth="1"/>
    <col min="11267" max="11267" width="14" style="1" customWidth="1"/>
    <col min="11268" max="11269" width="13.25" style="1" customWidth="1"/>
    <col min="11270" max="11270" width="12.375" style="1" customWidth="1"/>
    <col min="11271" max="11271" width="6.875" style="1" customWidth="1"/>
    <col min="11272" max="11520" width="9" style="1"/>
    <col min="11521" max="11521" width="10.625" style="1" customWidth="1"/>
    <col min="11522" max="11522" width="9.875" style="1" customWidth="1"/>
    <col min="11523" max="11523" width="14" style="1" customWidth="1"/>
    <col min="11524" max="11525" width="13.25" style="1" customWidth="1"/>
    <col min="11526" max="11526" width="12.375" style="1" customWidth="1"/>
    <col min="11527" max="11527" width="6.875" style="1" customWidth="1"/>
    <col min="11528" max="11776" width="9" style="1"/>
    <col min="11777" max="11777" width="10.625" style="1" customWidth="1"/>
    <col min="11778" max="11778" width="9.875" style="1" customWidth="1"/>
    <col min="11779" max="11779" width="14" style="1" customWidth="1"/>
    <col min="11780" max="11781" width="13.25" style="1" customWidth="1"/>
    <col min="11782" max="11782" width="12.375" style="1" customWidth="1"/>
    <col min="11783" max="11783" width="6.875" style="1" customWidth="1"/>
    <col min="11784" max="12032" width="9" style="1"/>
    <col min="12033" max="12033" width="10.625" style="1" customWidth="1"/>
    <col min="12034" max="12034" width="9.875" style="1" customWidth="1"/>
    <col min="12035" max="12035" width="14" style="1" customWidth="1"/>
    <col min="12036" max="12037" width="13.25" style="1" customWidth="1"/>
    <col min="12038" max="12038" width="12.375" style="1" customWidth="1"/>
    <col min="12039" max="12039" width="6.875" style="1" customWidth="1"/>
    <col min="12040" max="12288" width="9" style="1"/>
    <col min="12289" max="12289" width="10.625" style="1" customWidth="1"/>
    <col min="12290" max="12290" width="9.875" style="1" customWidth="1"/>
    <col min="12291" max="12291" width="14" style="1" customWidth="1"/>
    <col min="12292" max="12293" width="13.25" style="1" customWidth="1"/>
    <col min="12294" max="12294" width="12.375" style="1" customWidth="1"/>
    <col min="12295" max="12295" width="6.875" style="1" customWidth="1"/>
    <col min="12296" max="12544" width="9" style="1"/>
    <col min="12545" max="12545" width="10.625" style="1" customWidth="1"/>
    <col min="12546" max="12546" width="9.875" style="1" customWidth="1"/>
    <col min="12547" max="12547" width="14" style="1" customWidth="1"/>
    <col min="12548" max="12549" width="13.25" style="1" customWidth="1"/>
    <col min="12550" max="12550" width="12.375" style="1" customWidth="1"/>
    <col min="12551" max="12551" width="6.875" style="1" customWidth="1"/>
    <col min="12552" max="12800" width="9" style="1"/>
    <col min="12801" max="12801" width="10.625" style="1" customWidth="1"/>
    <col min="12802" max="12802" width="9.875" style="1" customWidth="1"/>
    <col min="12803" max="12803" width="14" style="1" customWidth="1"/>
    <col min="12804" max="12805" width="13.25" style="1" customWidth="1"/>
    <col min="12806" max="12806" width="12.375" style="1" customWidth="1"/>
    <col min="12807" max="12807" width="6.875" style="1" customWidth="1"/>
    <col min="12808" max="13056" width="9" style="1"/>
    <col min="13057" max="13057" width="10.625" style="1" customWidth="1"/>
    <col min="13058" max="13058" width="9.875" style="1" customWidth="1"/>
    <col min="13059" max="13059" width="14" style="1" customWidth="1"/>
    <col min="13060" max="13061" width="13.25" style="1" customWidth="1"/>
    <col min="13062" max="13062" width="12.375" style="1" customWidth="1"/>
    <col min="13063" max="13063" width="6.875" style="1" customWidth="1"/>
    <col min="13064" max="13312" width="9" style="1"/>
    <col min="13313" max="13313" width="10.625" style="1" customWidth="1"/>
    <col min="13314" max="13314" width="9.875" style="1" customWidth="1"/>
    <col min="13315" max="13315" width="14" style="1" customWidth="1"/>
    <col min="13316" max="13317" width="13.25" style="1" customWidth="1"/>
    <col min="13318" max="13318" width="12.375" style="1" customWidth="1"/>
    <col min="13319" max="13319" width="6.875" style="1" customWidth="1"/>
    <col min="13320" max="13568" width="9" style="1"/>
    <col min="13569" max="13569" width="10.625" style="1" customWidth="1"/>
    <col min="13570" max="13570" width="9.875" style="1" customWidth="1"/>
    <col min="13571" max="13571" width="14" style="1" customWidth="1"/>
    <col min="13572" max="13573" width="13.25" style="1" customWidth="1"/>
    <col min="13574" max="13574" width="12.375" style="1" customWidth="1"/>
    <col min="13575" max="13575" width="6.875" style="1" customWidth="1"/>
    <col min="13576" max="13824" width="9" style="1"/>
    <col min="13825" max="13825" width="10.625" style="1" customWidth="1"/>
    <col min="13826" max="13826" width="9.875" style="1" customWidth="1"/>
    <col min="13827" max="13827" width="14" style="1" customWidth="1"/>
    <col min="13828" max="13829" width="13.25" style="1" customWidth="1"/>
    <col min="13830" max="13830" width="12.375" style="1" customWidth="1"/>
    <col min="13831" max="13831" width="6.875" style="1" customWidth="1"/>
    <col min="13832" max="14080" width="9" style="1"/>
    <col min="14081" max="14081" width="10.625" style="1" customWidth="1"/>
    <col min="14082" max="14082" width="9.875" style="1" customWidth="1"/>
    <col min="14083" max="14083" width="14" style="1" customWidth="1"/>
    <col min="14084" max="14085" width="13.25" style="1" customWidth="1"/>
    <col min="14086" max="14086" width="12.375" style="1" customWidth="1"/>
    <col min="14087" max="14087" width="6.875" style="1" customWidth="1"/>
    <col min="14088" max="14336" width="9" style="1"/>
    <col min="14337" max="14337" width="10.625" style="1" customWidth="1"/>
    <col min="14338" max="14338" width="9.875" style="1" customWidth="1"/>
    <col min="14339" max="14339" width="14" style="1" customWidth="1"/>
    <col min="14340" max="14341" width="13.25" style="1" customWidth="1"/>
    <col min="14342" max="14342" width="12.375" style="1" customWidth="1"/>
    <col min="14343" max="14343" width="6.875" style="1" customWidth="1"/>
    <col min="14344" max="14592" width="9" style="1"/>
    <col min="14593" max="14593" width="10.625" style="1" customWidth="1"/>
    <col min="14594" max="14594" width="9.875" style="1" customWidth="1"/>
    <col min="14595" max="14595" width="14" style="1" customWidth="1"/>
    <col min="14596" max="14597" width="13.25" style="1" customWidth="1"/>
    <col min="14598" max="14598" width="12.375" style="1" customWidth="1"/>
    <col min="14599" max="14599" width="6.875" style="1" customWidth="1"/>
    <col min="14600" max="14848" width="9" style="1"/>
    <col min="14849" max="14849" width="10.625" style="1" customWidth="1"/>
    <col min="14850" max="14850" width="9.875" style="1" customWidth="1"/>
    <col min="14851" max="14851" width="14" style="1" customWidth="1"/>
    <col min="14852" max="14853" width="13.25" style="1" customWidth="1"/>
    <col min="14854" max="14854" width="12.375" style="1" customWidth="1"/>
    <col min="14855" max="14855" width="6.875" style="1" customWidth="1"/>
    <col min="14856" max="15104" width="9" style="1"/>
    <col min="15105" max="15105" width="10.625" style="1" customWidth="1"/>
    <col min="15106" max="15106" width="9.875" style="1" customWidth="1"/>
    <col min="15107" max="15107" width="14" style="1" customWidth="1"/>
    <col min="15108" max="15109" width="13.25" style="1" customWidth="1"/>
    <col min="15110" max="15110" width="12.375" style="1" customWidth="1"/>
    <col min="15111" max="15111" width="6.875" style="1" customWidth="1"/>
    <col min="15112" max="15360" width="9" style="1"/>
    <col min="15361" max="15361" width="10.625" style="1" customWidth="1"/>
    <col min="15362" max="15362" width="9.875" style="1" customWidth="1"/>
    <col min="15363" max="15363" width="14" style="1" customWidth="1"/>
    <col min="15364" max="15365" width="13.25" style="1" customWidth="1"/>
    <col min="15366" max="15366" width="12.375" style="1" customWidth="1"/>
    <col min="15367" max="15367" width="6.875" style="1" customWidth="1"/>
    <col min="15368" max="15616" width="9" style="1"/>
    <col min="15617" max="15617" width="10.625" style="1" customWidth="1"/>
    <col min="15618" max="15618" width="9.875" style="1" customWidth="1"/>
    <col min="15619" max="15619" width="14" style="1" customWidth="1"/>
    <col min="15620" max="15621" width="13.25" style="1" customWidth="1"/>
    <col min="15622" max="15622" width="12.375" style="1" customWidth="1"/>
    <col min="15623" max="15623" width="6.875" style="1" customWidth="1"/>
    <col min="15624" max="15872" width="9" style="1"/>
    <col min="15873" max="15873" width="10.625" style="1" customWidth="1"/>
    <col min="15874" max="15874" width="9.875" style="1" customWidth="1"/>
    <col min="15875" max="15875" width="14" style="1" customWidth="1"/>
    <col min="15876" max="15877" width="13.25" style="1" customWidth="1"/>
    <col min="15878" max="15878" width="12.375" style="1" customWidth="1"/>
    <col min="15879" max="15879" width="6.875" style="1" customWidth="1"/>
    <col min="15880" max="16128" width="9" style="1"/>
    <col min="16129" max="16129" width="10.625" style="1" customWidth="1"/>
    <col min="16130" max="16130" width="9.875" style="1" customWidth="1"/>
    <col min="16131" max="16131" width="14" style="1" customWidth="1"/>
    <col min="16132" max="16133" width="13.25" style="1" customWidth="1"/>
    <col min="16134" max="16134" width="12.375" style="1" customWidth="1"/>
    <col min="16135" max="16135" width="6.875" style="1" customWidth="1"/>
    <col min="16136" max="16384" width="9" style="1"/>
  </cols>
  <sheetData>
    <row r="1" spans="1:14" ht="20.25">
      <c r="A1" s="658" t="s">
        <v>447</v>
      </c>
      <c r="B1" s="658"/>
      <c r="C1" s="658"/>
      <c r="D1" s="658"/>
      <c r="E1" s="658"/>
      <c r="F1" s="658"/>
      <c r="G1" s="658"/>
    </row>
    <row r="2" spans="1:14" ht="18" customHeight="1">
      <c r="A2" s="2"/>
      <c r="B2" s="2"/>
      <c r="C2" s="2"/>
      <c r="D2" s="3"/>
      <c r="E2" s="3"/>
      <c r="G2" s="5"/>
    </row>
    <row r="3" spans="1:14" ht="18" customHeight="1" thickBot="1">
      <c r="A3" s="6" t="s">
        <v>1</v>
      </c>
      <c r="B3" s="6"/>
      <c r="C3" s="6"/>
      <c r="D3" s="2"/>
      <c r="E3" s="2"/>
      <c r="G3" s="7" t="s">
        <v>2</v>
      </c>
    </row>
    <row r="4" spans="1:14" s="14" customFormat="1" ht="30" customHeight="1">
      <c r="A4" s="240" t="s">
        <v>3</v>
      </c>
      <c r="B4" s="241" t="s">
        <v>4</v>
      </c>
      <c r="C4" s="241" t="s">
        <v>5</v>
      </c>
      <c r="D4" s="10" t="s">
        <v>437</v>
      </c>
      <c r="E4" s="11" t="s">
        <v>438</v>
      </c>
      <c r="F4" s="12" t="s">
        <v>8</v>
      </c>
      <c r="G4" s="13" t="s">
        <v>9</v>
      </c>
    </row>
    <row r="5" spans="1:14" ht="24.75" customHeight="1">
      <c r="A5" s="644" t="s">
        <v>10</v>
      </c>
      <c r="B5" s="645"/>
      <c r="C5" s="646"/>
      <c r="D5" s="15">
        <f>D6+D9+D12+D15+D21+D25+D29+D36+D41</f>
        <v>106946</v>
      </c>
      <c r="E5" s="408">
        <f>E6+E9+E12+E15+E21+E25+E29+E36+E41</f>
        <v>97635</v>
      </c>
      <c r="F5" s="15">
        <f>F6+F9+F12+F15+F21+F25+F29+F36+F41</f>
        <v>-9311</v>
      </c>
      <c r="G5" s="17"/>
      <c r="N5" s="1" t="s">
        <v>448</v>
      </c>
    </row>
    <row r="6" spans="1:14" s="14" customFormat="1" ht="18.75" customHeight="1">
      <c r="A6" s="344" t="s">
        <v>11</v>
      </c>
      <c r="B6" s="261"/>
      <c r="C6" s="261"/>
      <c r="D6" s="20">
        <f>D7</f>
        <v>11600</v>
      </c>
      <c r="E6" s="262">
        <f>E7</f>
        <v>12000</v>
      </c>
      <c r="F6" s="20">
        <f t="shared" ref="F6:F14" si="0">E6-D6</f>
        <v>400</v>
      </c>
      <c r="G6" s="22"/>
    </row>
    <row r="7" spans="1:14" ht="18.75" customHeight="1">
      <c r="A7" s="273"/>
      <c r="B7" s="272" t="s">
        <v>12</v>
      </c>
      <c r="C7" s="312"/>
      <c r="D7" s="26">
        <f>D8</f>
        <v>11600</v>
      </c>
      <c r="E7" s="30">
        <f>E8</f>
        <v>12000</v>
      </c>
      <c r="F7" s="26">
        <f t="shared" si="0"/>
        <v>400</v>
      </c>
      <c r="G7" s="28"/>
    </row>
    <row r="8" spans="1:14" ht="18.75" customHeight="1">
      <c r="A8" s="273"/>
      <c r="B8" s="294"/>
      <c r="C8" s="312" t="s">
        <v>13</v>
      </c>
      <c r="D8" s="26">
        <v>11600</v>
      </c>
      <c r="E8" s="30">
        <v>12000</v>
      </c>
      <c r="F8" s="26">
        <f t="shared" si="0"/>
        <v>400</v>
      </c>
      <c r="G8" s="28"/>
    </row>
    <row r="9" spans="1:14" ht="18.75" customHeight="1">
      <c r="A9" s="250" t="s">
        <v>14</v>
      </c>
      <c r="B9" s="261"/>
      <c r="C9" s="261"/>
      <c r="D9" s="20">
        <f>D10</f>
        <v>0</v>
      </c>
      <c r="E9" s="262">
        <f>E10</f>
        <v>0</v>
      </c>
      <c r="F9" s="20">
        <f t="shared" si="0"/>
        <v>0</v>
      </c>
      <c r="G9" s="32"/>
    </row>
    <row r="10" spans="1:14" ht="18.75" customHeight="1">
      <c r="A10" s="273"/>
      <c r="B10" s="275" t="s">
        <v>14</v>
      </c>
      <c r="C10" s="312"/>
      <c r="D10" s="26">
        <f>D11</f>
        <v>0</v>
      </c>
      <c r="E10" s="30">
        <f>E11</f>
        <v>0</v>
      </c>
      <c r="F10" s="26">
        <f t="shared" si="0"/>
        <v>0</v>
      </c>
      <c r="G10" s="28"/>
    </row>
    <row r="11" spans="1:14" ht="18.75" customHeight="1">
      <c r="A11" s="273"/>
      <c r="B11" s="294"/>
      <c r="C11" s="312" t="s">
        <v>15</v>
      </c>
      <c r="D11" s="26">
        <v>0</v>
      </c>
      <c r="E11" s="30">
        <v>0</v>
      </c>
      <c r="F11" s="26">
        <f t="shared" si="0"/>
        <v>0</v>
      </c>
      <c r="G11" s="28"/>
    </row>
    <row r="12" spans="1:14" ht="18.75" customHeight="1">
      <c r="A12" s="250" t="s">
        <v>16</v>
      </c>
      <c r="B12" s="261"/>
      <c r="C12" s="261"/>
      <c r="D12" s="20">
        <f>D13</f>
        <v>0</v>
      </c>
      <c r="E12" s="262">
        <f>E13</f>
        <v>0</v>
      </c>
      <c r="F12" s="20">
        <f t="shared" si="0"/>
        <v>0</v>
      </c>
      <c r="G12" s="32"/>
    </row>
    <row r="13" spans="1:14" ht="18.75" customHeight="1">
      <c r="A13" s="273"/>
      <c r="B13" s="272" t="s">
        <v>16</v>
      </c>
      <c r="C13" s="312"/>
      <c r="D13" s="26">
        <f>D14</f>
        <v>0</v>
      </c>
      <c r="E13" s="30">
        <f>E14</f>
        <v>0</v>
      </c>
      <c r="F13" s="26">
        <f t="shared" si="0"/>
        <v>0</v>
      </c>
      <c r="G13" s="28"/>
    </row>
    <row r="14" spans="1:14" ht="18.75" customHeight="1">
      <c r="A14" s="273"/>
      <c r="B14" s="275"/>
      <c r="C14" s="312" t="s">
        <v>16</v>
      </c>
      <c r="D14" s="26">
        <v>0</v>
      </c>
      <c r="E14" s="30">
        <v>0</v>
      </c>
      <c r="F14" s="26">
        <f t="shared" si="0"/>
        <v>0</v>
      </c>
      <c r="G14" s="28"/>
    </row>
    <row r="15" spans="1:14" ht="18.75" customHeight="1">
      <c r="A15" s="250" t="s">
        <v>17</v>
      </c>
      <c r="B15" s="261"/>
      <c r="C15" s="261"/>
      <c r="D15" s="20">
        <f>D16</f>
        <v>80745</v>
      </c>
      <c r="E15" s="262">
        <f>E16</f>
        <v>75170</v>
      </c>
      <c r="F15" s="20">
        <f>F16</f>
        <v>-5575</v>
      </c>
      <c r="G15" s="32"/>
    </row>
    <row r="16" spans="1:14" ht="18.75" customHeight="1">
      <c r="A16" s="306"/>
      <c r="B16" s="272" t="s">
        <v>17</v>
      </c>
      <c r="C16" s="409"/>
      <c r="D16" s="36">
        <f>SUM(D17:D20)</f>
        <v>80745</v>
      </c>
      <c r="E16" s="39">
        <f>SUM(E17:E20)</f>
        <v>75170</v>
      </c>
      <c r="F16" s="36">
        <f>SUM(F17:F19)</f>
        <v>-5575</v>
      </c>
      <c r="G16" s="38"/>
    </row>
    <row r="17" spans="1:7" ht="18.75" customHeight="1">
      <c r="A17" s="306"/>
      <c r="B17" s="275"/>
      <c r="C17" s="409" t="s">
        <v>18</v>
      </c>
      <c r="D17" s="26">
        <v>0</v>
      </c>
      <c r="E17" s="30">
        <v>0</v>
      </c>
      <c r="F17" s="26">
        <f t="shared" ref="F17:F33" si="1">E17-D17</f>
        <v>0</v>
      </c>
      <c r="G17" s="38"/>
    </row>
    <row r="18" spans="1:7" ht="18.75" customHeight="1">
      <c r="A18" s="306"/>
      <c r="B18" s="275"/>
      <c r="C18" s="409" t="s">
        <v>19</v>
      </c>
      <c r="D18" s="26">
        <v>80745</v>
      </c>
      <c r="E18" s="30">
        <v>75170</v>
      </c>
      <c r="F18" s="26">
        <f t="shared" si="1"/>
        <v>-5575</v>
      </c>
      <c r="G18" s="38"/>
    </row>
    <row r="19" spans="1:7" ht="18.75" customHeight="1">
      <c r="A19" s="306"/>
      <c r="B19" s="275"/>
      <c r="C19" s="409" t="s">
        <v>20</v>
      </c>
      <c r="D19" s="26">
        <v>0</v>
      </c>
      <c r="E19" s="30">
        <v>0</v>
      </c>
      <c r="F19" s="26">
        <f t="shared" si="1"/>
        <v>0</v>
      </c>
      <c r="G19" s="38"/>
    </row>
    <row r="20" spans="1:7" ht="18.75" customHeight="1">
      <c r="A20" s="306"/>
      <c r="B20" s="294"/>
      <c r="C20" s="409" t="s">
        <v>21</v>
      </c>
      <c r="D20" s="26">
        <v>0</v>
      </c>
      <c r="E20" s="30">
        <v>0</v>
      </c>
      <c r="F20" s="26">
        <f t="shared" si="1"/>
        <v>0</v>
      </c>
      <c r="G20" s="38"/>
    </row>
    <row r="21" spans="1:7" ht="18.75" customHeight="1">
      <c r="A21" s="250" t="s">
        <v>22</v>
      </c>
      <c r="B21" s="296"/>
      <c r="C21" s="410"/>
      <c r="D21" s="42">
        <f>D22</f>
        <v>930</v>
      </c>
      <c r="E21" s="278">
        <f>E22</f>
        <v>930</v>
      </c>
      <c r="F21" s="20">
        <f t="shared" si="1"/>
        <v>0</v>
      </c>
      <c r="G21" s="44"/>
    </row>
    <row r="22" spans="1:7" ht="18.75" customHeight="1">
      <c r="A22" s="306"/>
      <c r="B22" s="272" t="s">
        <v>22</v>
      </c>
      <c r="C22" s="409"/>
      <c r="D22" s="36">
        <f>SUM(D23:D24)</f>
        <v>930</v>
      </c>
      <c r="E22" s="39">
        <f>SUM(E23:E24)</f>
        <v>930</v>
      </c>
      <c r="F22" s="26">
        <f t="shared" si="1"/>
        <v>0</v>
      </c>
      <c r="G22" s="38"/>
    </row>
    <row r="23" spans="1:7" ht="18.75" customHeight="1">
      <c r="A23" s="306"/>
      <c r="B23" s="275"/>
      <c r="C23" s="409" t="s">
        <v>23</v>
      </c>
      <c r="D23" s="26">
        <v>630</v>
      </c>
      <c r="E23" s="30">
        <v>630</v>
      </c>
      <c r="F23" s="26">
        <f t="shared" si="1"/>
        <v>0</v>
      </c>
      <c r="G23" s="38"/>
    </row>
    <row r="24" spans="1:7" ht="18.75" customHeight="1">
      <c r="A24" s="306"/>
      <c r="B24" s="275"/>
      <c r="C24" s="409" t="s">
        <v>24</v>
      </c>
      <c r="D24" s="26">
        <v>300</v>
      </c>
      <c r="E24" s="30">
        <v>300</v>
      </c>
      <c r="F24" s="26">
        <f t="shared" si="1"/>
        <v>0</v>
      </c>
      <c r="G24" s="38"/>
    </row>
    <row r="25" spans="1:7" ht="18.75" customHeight="1">
      <c r="A25" s="411" t="s">
        <v>27</v>
      </c>
      <c r="B25" s="261"/>
      <c r="C25" s="410"/>
      <c r="D25" s="20">
        <f>D26</f>
        <v>0</v>
      </c>
      <c r="E25" s="262">
        <f>E26</f>
        <v>0</v>
      </c>
      <c r="F25" s="20">
        <f t="shared" si="1"/>
        <v>0</v>
      </c>
      <c r="G25" s="44"/>
    </row>
    <row r="26" spans="1:7" ht="18.75" customHeight="1">
      <c r="A26" s="306"/>
      <c r="B26" s="272" t="s">
        <v>27</v>
      </c>
      <c r="C26" s="409"/>
      <c r="D26" s="26">
        <f>SUM(D27:D28)</f>
        <v>0</v>
      </c>
      <c r="E26" s="30">
        <f>SUM(E27:E28)</f>
        <v>0</v>
      </c>
      <c r="F26" s="26">
        <f t="shared" si="1"/>
        <v>0</v>
      </c>
      <c r="G26" s="38"/>
    </row>
    <row r="27" spans="1:7" ht="18.75" customHeight="1">
      <c r="A27" s="306"/>
      <c r="B27" s="275"/>
      <c r="C27" s="409" t="s">
        <v>28</v>
      </c>
      <c r="D27" s="26">
        <v>0</v>
      </c>
      <c r="E27" s="30">
        <v>0</v>
      </c>
      <c r="F27" s="26">
        <f t="shared" si="1"/>
        <v>0</v>
      </c>
      <c r="G27" s="38"/>
    </row>
    <row r="28" spans="1:7" ht="18.75" customHeight="1">
      <c r="A28" s="306"/>
      <c r="B28" s="294"/>
      <c r="C28" s="274" t="s">
        <v>29</v>
      </c>
      <c r="D28" s="26">
        <v>0</v>
      </c>
      <c r="E28" s="30">
        <v>0</v>
      </c>
      <c r="F28" s="26">
        <f t="shared" si="1"/>
        <v>0</v>
      </c>
      <c r="G28" s="38"/>
    </row>
    <row r="29" spans="1:7" ht="18.75" customHeight="1">
      <c r="A29" s="250" t="s">
        <v>30</v>
      </c>
      <c r="B29" s="261"/>
      <c r="C29" s="261"/>
      <c r="D29" s="20">
        <f>D30</f>
        <v>8160</v>
      </c>
      <c r="E29" s="262">
        <f>E30</f>
        <v>8200</v>
      </c>
      <c r="F29" s="20">
        <f t="shared" si="1"/>
        <v>40</v>
      </c>
      <c r="G29" s="32"/>
    </row>
    <row r="30" spans="1:7" ht="18.75" customHeight="1">
      <c r="A30" s="306"/>
      <c r="B30" s="272" t="s">
        <v>30</v>
      </c>
      <c r="C30" s="409"/>
      <c r="D30" s="36">
        <f>SUM(D31:D33)</f>
        <v>8160</v>
      </c>
      <c r="E30" s="39">
        <f>SUM(E31:E33)</f>
        <v>8200</v>
      </c>
      <c r="F30" s="26">
        <f t="shared" si="1"/>
        <v>40</v>
      </c>
      <c r="G30" s="38"/>
    </row>
    <row r="31" spans="1:7" ht="18.75" customHeight="1">
      <c r="A31" s="306"/>
      <c r="B31" s="275"/>
      <c r="C31" s="274" t="s">
        <v>31</v>
      </c>
      <c r="D31" s="36">
        <v>0</v>
      </c>
      <c r="E31" s="39">
        <v>0</v>
      </c>
      <c r="F31" s="26">
        <f t="shared" si="1"/>
        <v>0</v>
      </c>
      <c r="G31" s="38"/>
    </row>
    <row r="32" spans="1:7" ht="22.5" customHeight="1">
      <c r="A32" s="306"/>
      <c r="B32" s="275"/>
      <c r="C32" s="274" t="s">
        <v>32</v>
      </c>
      <c r="D32" s="26">
        <v>8160</v>
      </c>
      <c r="E32" s="30">
        <v>8200</v>
      </c>
      <c r="F32" s="26">
        <f t="shared" si="1"/>
        <v>40</v>
      </c>
      <c r="G32" s="38"/>
    </row>
    <row r="33" spans="1:7" ht="18.75" customHeight="1" thickBot="1">
      <c r="A33" s="390"/>
      <c r="B33" s="283"/>
      <c r="C33" s="519" t="s">
        <v>33</v>
      </c>
      <c r="D33" s="50">
        <v>0</v>
      </c>
      <c r="E33" s="51">
        <v>0</v>
      </c>
      <c r="F33" s="50">
        <f t="shared" si="1"/>
        <v>0</v>
      </c>
      <c r="G33" s="52"/>
    </row>
    <row r="34" spans="1:7" ht="18" customHeight="1" thickBot="1">
      <c r="A34" s="286" t="s">
        <v>1</v>
      </c>
      <c r="B34" s="286"/>
      <c r="C34" s="286"/>
      <c r="D34" s="53"/>
      <c r="E34" s="2"/>
      <c r="F34" s="54"/>
      <c r="G34" s="7" t="s">
        <v>2</v>
      </c>
    </row>
    <row r="35" spans="1:7" s="14" customFormat="1" ht="30" customHeight="1">
      <c r="A35" s="240" t="s">
        <v>3</v>
      </c>
      <c r="B35" s="241" t="s">
        <v>4</v>
      </c>
      <c r="C35" s="241" t="s">
        <v>5</v>
      </c>
      <c r="D35" s="55" t="s">
        <v>437</v>
      </c>
      <c r="E35" s="11" t="s">
        <v>438</v>
      </c>
      <c r="F35" s="56" t="s">
        <v>8</v>
      </c>
      <c r="G35" s="13" t="s">
        <v>9</v>
      </c>
    </row>
    <row r="36" spans="1:7" ht="18.75" customHeight="1">
      <c r="A36" s="250" t="s">
        <v>34</v>
      </c>
      <c r="B36" s="261"/>
      <c r="C36" s="261"/>
      <c r="D36" s="20">
        <f>D37</f>
        <v>4176</v>
      </c>
      <c r="E36" s="262">
        <f>E37</f>
        <v>0</v>
      </c>
      <c r="F36" s="20">
        <f>F37</f>
        <v>-4176</v>
      </c>
      <c r="G36" s="32"/>
    </row>
    <row r="37" spans="1:7" ht="18.75" customHeight="1">
      <c r="A37" s="306"/>
      <c r="B37" s="272" t="s">
        <v>34</v>
      </c>
      <c r="C37" s="409"/>
      <c r="D37" s="36">
        <f>SUM(D38:D39)</f>
        <v>4176</v>
      </c>
      <c r="E37" s="39">
        <f>SUM(E38:E39)</f>
        <v>0</v>
      </c>
      <c r="F37" s="36">
        <f>SUM(F38:F39)</f>
        <v>-4176</v>
      </c>
      <c r="G37" s="38"/>
    </row>
    <row r="38" spans="1:7" ht="18.75" customHeight="1">
      <c r="A38" s="306"/>
      <c r="B38" s="275"/>
      <c r="C38" s="409" t="s">
        <v>35</v>
      </c>
      <c r="D38" s="26">
        <v>4167</v>
      </c>
      <c r="E38" s="30">
        <v>0</v>
      </c>
      <c r="F38" s="36">
        <f t="shared" ref="F38:F45" si="2">E38-D38</f>
        <v>-4167</v>
      </c>
      <c r="G38" s="38"/>
    </row>
    <row r="39" spans="1:7" ht="22.5" customHeight="1">
      <c r="A39" s="273"/>
      <c r="B39" s="275"/>
      <c r="C39" s="373" t="s">
        <v>36</v>
      </c>
      <c r="D39" s="26">
        <v>9</v>
      </c>
      <c r="E39" s="30">
        <v>0</v>
      </c>
      <c r="F39" s="26">
        <f t="shared" si="2"/>
        <v>-9</v>
      </c>
      <c r="G39" s="28"/>
    </row>
    <row r="40" spans="1:7" ht="18.75" customHeight="1">
      <c r="A40" s="293"/>
      <c r="B40" s="294"/>
      <c r="C40" s="274" t="s">
        <v>37</v>
      </c>
      <c r="D40" s="26">
        <v>0</v>
      </c>
      <c r="E40" s="30">
        <v>0</v>
      </c>
      <c r="F40" s="26">
        <v>0</v>
      </c>
      <c r="G40" s="28"/>
    </row>
    <row r="41" spans="1:7" ht="18.75" customHeight="1">
      <c r="A41" s="250" t="s">
        <v>38</v>
      </c>
      <c r="B41" s="261"/>
      <c r="C41" s="261"/>
      <c r="D41" s="107">
        <f>D42</f>
        <v>1335</v>
      </c>
      <c r="E41" s="297">
        <f>E42</f>
        <v>1335</v>
      </c>
      <c r="F41" s="20">
        <f t="shared" si="2"/>
        <v>0</v>
      </c>
      <c r="G41" s="32"/>
    </row>
    <row r="42" spans="1:7" ht="18.75" customHeight="1">
      <c r="A42" s="306"/>
      <c r="B42" s="272" t="s">
        <v>38</v>
      </c>
      <c r="C42" s="409"/>
      <c r="D42" s="36">
        <f>SUM(D43:D45)</f>
        <v>1335</v>
      </c>
      <c r="E42" s="39">
        <f>SUM(E43:E45)</f>
        <v>1335</v>
      </c>
      <c r="F42" s="26">
        <f t="shared" si="2"/>
        <v>0</v>
      </c>
      <c r="G42" s="38"/>
    </row>
    <row r="43" spans="1:7" ht="18.75" customHeight="1">
      <c r="A43" s="306"/>
      <c r="B43" s="275"/>
      <c r="C43" s="409" t="s">
        <v>39</v>
      </c>
      <c r="D43" s="26">
        <v>0</v>
      </c>
      <c r="E43" s="30">
        <v>0</v>
      </c>
      <c r="F43" s="26">
        <f t="shared" si="2"/>
        <v>0</v>
      </c>
      <c r="G43" s="38"/>
    </row>
    <row r="44" spans="1:7" ht="18.75" customHeight="1">
      <c r="A44" s="306"/>
      <c r="B44" s="275"/>
      <c r="C44" s="318" t="s">
        <v>40</v>
      </c>
      <c r="D44" s="26">
        <v>15</v>
      </c>
      <c r="E44" s="30">
        <v>15</v>
      </c>
      <c r="F44" s="26">
        <f t="shared" si="2"/>
        <v>0</v>
      </c>
      <c r="G44" s="38"/>
    </row>
    <row r="45" spans="1:7" ht="18.75" customHeight="1" thickBot="1">
      <c r="A45" s="390"/>
      <c r="B45" s="283"/>
      <c r="C45" s="416" t="s">
        <v>41</v>
      </c>
      <c r="D45" s="61">
        <v>1320</v>
      </c>
      <c r="E45" s="62">
        <v>1320</v>
      </c>
      <c r="F45" s="61">
        <f t="shared" si="2"/>
        <v>0</v>
      </c>
      <c r="G45" s="52"/>
    </row>
    <row r="46" spans="1:7" ht="18" customHeight="1">
      <c r="A46" s="328"/>
      <c r="B46" s="328"/>
      <c r="C46" s="417"/>
      <c r="D46" s="65"/>
      <c r="E46" s="66"/>
      <c r="F46" s="67"/>
      <c r="G46" s="68"/>
    </row>
    <row r="47" spans="1:7" ht="18" customHeight="1">
      <c r="A47" s="328"/>
      <c r="B47" s="328"/>
      <c r="C47" s="417"/>
      <c r="D47" s="65"/>
      <c r="E47" s="66"/>
      <c r="F47" s="67"/>
      <c r="G47" s="68"/>
    </row>
    <row r="48" spans="1:7" ht="18" customHeight="1">
      <c r="A48" s="328"/>
      <c r="B48" s="328"/>
      <c r="C48" s="417"/>
      <c r="D48" s="65"/>
      <c r="E48" s="66"/>
      <c r="F48" s="67"/>
      <c r="G48" s="68"/>
    </row>
    <row r="49" spans="1:7" ht="18" customHeight="1">
      <c r="A49" s="328"/>
      <c r="B49" s="328"/>
      <c r="C49" s="417"/>
      <c r="D49" s="65"/>
      <c r="E49" s="66"/>
      <c r="F49" s="67"/>
      <c r="G49" s="68"/>
    </row>
    <row r="50" spans="1:7" ht="18" customHeight="1">
      <c r="A50" s="328"/>
      <c r="B50" s="328"/>
      <c r="C50" s="417"/>
      <c r="D50" s="65"/>
      <c r="E50" s="66"/>
      <c r="F50" s="67"/>
      <c r="G50" s="68"/>
    </row>
    <row r="51" spans="1:7" ht="18" customHeight="1">
      <c r="A51" s="328"/>
      <c r="B51" s="328"/>
      <c r="C51" s="417"/>
      <c r="D51" s="65"/>
      <c r="E51" s="66"/>
      <c r="F51" s="67"/>
      <c r="G51" s="68"/>
    </row>
    <row r="52" spans="1:7" ht="18" customHeight="1">
      <c r="A52" s="328"/>
      <c r="B52" s="328"/>
      <c r="C52" s="417"/>
      <c r="D52" s="65"/>
      <c r="E52" s="66"/>
      <c r="F52" s="67"/>
      <c r="G52" s="68"/>
    </row>
    <row r="53" spans="1:7" ht="18" customHeight="1">
      <c r="A53" s="328"/>
      <c r="B53" s="328"/>
      <c r="C53" s="417"/>
      <c r="D53" s="65"/>
      <c r="E53" s="66"/>
      <c r="F53" s="67"/>
      <c r="G53" s="68"/>
    </row>
    <row r="54" spans="1:7" ht="18" customHeight="1">
      <c r="A54" s="328"/>
      <c r="B54" s="328"/>
      <c r="C54" s="417"/>
      <c r="D54" s="65"/>
      <c r="E54" s="66"/>
      <c r="F54" s="67"/>
      <c r="G54" s="68"/>
    </row>
    <row r="55" spans="1:7" ht="18" customHeight="1">
      <c r="A55" s="328"/>
      <c r="B55" s="328"/>
      <c r="C55" s="417"/>
      <c r="D55" s="65"/>
      <c r="E55" s="66"/>
      <c r="F55" s="67"/>
      <c r="G55" s="68"/>
    </row>
    <row r="56" spans="1:7" ht="18" customHeight="1">
      <c r="A56" s="328"/>
      <c r="B56" s="328"/>
      <c r="C56" s="417"/>
      <c r="D56" s="65"/>
      <c r="E56" s="66"/>
      <c r="F56" s="67"/>
      <c r="G56" s="68"/>
    </row>
    <row r="57" spans="1:7" ht="18" customHeight="1">
      <c r="A57" s="328"/>
      <c r="B57" s="328"/>
      <c r="C57" s="417"/>
      <c r="D57" s="65"/>
      <c r="E57" s="66"/>
      <c r="F57" s="67"/>
      <c r="G57" s="68"/>
    </row>
    <row r="58" spans="1:7" ht="18" customHeight="1">
      <c r="A58" s="328"/>
      <c r="B58" s="328"/>
      <c r="C58" s="417"/>
      <c r="D58" s="65"/>
      <c r="E58" s="66"/>
      <c r="F58" s="67"/>
      <c r="G58" s="68"/>
    </row>
    <row r="59" spans="1:7" ht="18" customHeight="1">
      <c r="A59" s="328"/>
      <c r="B59" s="328"/>
      <c r="C59" s="417"/>
      <c r="D59" s="65"/>
      <c r="E59" s="66"/>
      <c r="F59" s="67"/>
      <c r="G59" s="68"/>
    </row>
    <row r="60" spans="1:7" ht="18" customHeight="1">
      <c r="A60" s="328"/>
      <c r="B60" s="328"/>
      <c r="C60" s="417"/>
      <c r="D60" s="65"/>
      <c r="E60" s="66"/>
      <c r="F60" s="67"/>
      <c r="G60" s="68"/>
    </row>
    <row r="61" spans="1:7" ht="18" customHeight="1">
      <c r="A61" s="328"/>
      <c r="B61" s="328"/>
      <c r="C61" s="417"/>
      <c r="D61" s="65"/>
      <c r="E61" s="66"/>
      <c r="F61" s="67"/>
      <c r="G61" s="68"/>
    </row>
    <row r="62" spans="1:7" ht="18" customHeight="1">
      <c r="A62" s="328"/>
      <c r="B62" s="328"/>
      <c r="C62" s="417"/>
      <c r="D62" s="65"/>
      <c r="E62" s="66"/>
      <c r="F62" s="67"/>
      <c r="G62" s="68"/>
    </row>
    <row r="63" spans="1:7" ht="18" customHeight="1">
      <c r="A63" s="328"/>
      <c r="B63" s="328"/>
      <c r="C63" s="417"/>
      <c r="D63" s="65"/>
      <c r="E63" s="66"/>
      <c r="F63" s="67"/>
      <c r="G63" s="68"/>
    </row>
    <row r="64" spans="1:7" ht="18" customHeight="1">
      <c r="A64" s="328"/>
      <c r="B64" s="328"/>
      <c r="C64" s="417"/>
      <c r="D64" s="65"/>
      <c r="E64" s="66"/>
      <c r="F64" s="67"/>
      <c r="G64" s="68"/>
    </row>
    <row r="65" spans="1:7" ht="18" customHeight="1">
      <c r="A65" s="328"/>
      <c r="B65" s="328"/>
      <c r="C65" s="417"/>
      <c r="D65" s="65"/>
      <c r="E65" s="66"/>
      <c r="F65" s="67"/>
      <c r="G65" s="68"/>
    </row>
    <row r="66" spans="1:7" ht="18" customHeight="1">
      <c r="A66" s="328"/>
      <c r="B66" s="328"/>
      <c r="C66" s="417"/>
      <c r="D66" s="65"/>
      <c r="E66" s="66"/>
      <c r="F66" s="67"/>
      <c r="G66" s="68"/>
    </row>
    <row r="67" spans="1:7" ht="18" customHeight="1">
      <c r="A67" s="328"/>
      <c r="B67" s="328"/>
      <c r="C67" s="417"/>
      <c r="D67" s="65"/>
      <c r="E67" s="66"/>
      <c r="F67" s="67"/>
      <c r="G67" s="68"/>
    </row>
    <row r="68" spans="1:7" ht="18" customHeight="1">
      <c r="A68" s="328"/>
      <c r="B68" s="328"/>
      <c r="C68" s="417"/>
      <c r="D68" s="65"/>
      <c r="E68" s="66"/>
      <c r="F68" s="67"/>
      <c r="G68" s="68"/>
    </row>
    <row r="69" spans="1:7" ht="18" customHeight="1">
      <c r="A69" s="328"/>
      <c r="B69" s="328"/>
      <c r="C69" s="417"/>
      <c r="D69" s="65"/>
      <c r="E69" s="66"/>
      <c r="F69" s="67"/>
      <c r="G69" s="68"/>
    </row>
    <row r="70" spans="1:7" ht="18" customHeight="1">
      <c r="A70" s="328"/>
      <c r="B70" s="328"/>
      <c r="C70" s="417"/>
      <c r="D70" s="65"/>
      <c r="E70" s="66"/>
      <c r="F70" s="67"/>
      <c r="G70" s="68"/>
    </row>
    <row r="71" spans="1:7" ht="18" customHeight="1">
      <c r="A71" s="328"/>
      <c r="B71" s="328"/>
      <c r="C71" s="417"/>
      <c r="D71" s="65"/>
      <c r="E71" s="66"/>
      <c r="F71" s="67"/>
      <c r="G71" s="68"/>
    </row>
    <row r="72" spans="1:7" ht="18" customHeight="1">
      <c r="A72" s="328"/>
      <c r="B72" s="328"/>
      <c r="C72" s="417"/>
      <c r="D72" s="65"/>
      <c r="E72" s="66"/>
      <c r="F72" s="67"/>
      <c r="G72" s="68"/>
    </row>
    <row r="73" spans="1:7" ht="18" customHeight="1" thickBot="1">
      <c r="A73" s="286" t="s">
        <v>42</v>
      </c>
      <c r="B73" s="286"/>
      <c r="C73" s="286"/>
      <c r="D73" s="53"/>
      <c r="E73" s="2"/>
      <c r="F73" s="54"/>
      <c r="G73" s="7" t="s">
        <v>2</v>
      </c>
    </row>
    <row r="74" spans="1:7" ht="30" customHeight="1">
      <c r="A74" s="240" t="s">
        <v>3</v>
      </c>
      <c r="B74" s="241" t="s">
        <v>4</v>
      </c>
      <c r="C74" s="241" t="s">
        <v>5</v>
      </c>
      <c r="D74" s="55" t="s">
        <v>437</v>
      </c>
      <c r="E74" s="11" t="s">
        <v>438</v>
      </c>
      <c r="F74" s="56" t="s">
        <v>8</v>
      </c>
      <c r="G74" s="13" t="s">
        <v>9</v>
      </c>
    </row>
    <row r="75" spans="1:7" s="14" customFormat="1" ht="24.95" customHeight="1">
      <c r="A75" s="644" t="s">
        <v>43</v>
      </c>
      <c r="B75" s="645"/>
      <c r="C75" s="646"/>
      <c r="D75" s="15">
        <f>D76+D95+D100+D122+D125+D131+D134+D138+D141+D144</f>
        <v>106946</v>
      </c>
      <c r="E75" s="408">
        <f>E76+E95+E100+E122+E125+E131+E134+E138+E141+E144</f>
        <v>97635</v>
      </c>
      <c r="F75" s="15">
        <f>F76+F95+F100+F122+F125+F131+F134+F138+F144</f>
        <v>-9311</v>
      </c>
      <c r="G75" s="17"/>
    </row>
    <row r="76" spans="1:7" ht="18.75" customHeight="1">
      <c r="A76" s="250" t="s">
        <v>44</v>
      </c>
      <c r="B76" s="261"/>
      <c r="C76" s="261"/>
      <c r="D76" s="20">
        <f>D77+D84+D88</f>
        <v>72818</v>
      </c>
      <c r="E76" s="262">
        <f>E77+E84+E88</f>
        <v>74575</v>
      </c>
      <c r="F76" s="20">
        <f>F77+F84+F88</f>
        <v>1757</v>
      </c>
      <c r="G76" s="22"/>
    </row>
    <row r="77" spans="1:7" ht="18.75" customHeight="1">
      <c r="A77" s="273"/>
      <c r="B77" s="272" t="s">
        <v>45</v>
      </c>
      <c r="C77" s="312"/>
      <c r="D77" s="26">
        <f>SUM(D78:D83)</f>
        <v>64758</v>
      </c>
      <c r="E77" s="30">
        <f>SUM(E78:E83)</f>
        <v>66175</v>
      </c>
      <c r="F77" s="26">
        <f>SUM(F78:F83)</f>
        <v>1417</v>
      </c>
      <c r="G77" s="28"/>
    </row>
    <row r="78" spans="1:7" ht="18.75" customHeight="1">
      <c r="A78" s="273"/>
      <c r="B78" s="275"/>
      <c r="C78" s="312" t="s">
        <v>46</v>
      </c>
      <c r="D78" s="26">
        <v>44508</v>
      </c>
      <c r="E78" s="30">
        <v>45456</v>
      </c>
      <c r="F78" s="26">
        <f t="shared" ref="F78:F108" si="3">E78-D78</f>
        <v>948</v>
      </c>
      <c r="G78" s="28"/>
    </row>
    <row r="79" spans="1:7" ht="18.75" customHeight="1">
      <c r="A79" s="273"/>
      <c r="B79" s="275"/>
      <c r="C79" s="320" t="s">
        <v>47</v>
      </c>
      <c r="D79" s="70">
        <v>9231</v>
      </c>
      <c r="E79" s="71">
        <v>9477</v>
      </c>
      <c r="F79" s="26">
        <f t="shared" si="3"/>
        <v>246</v>
      </c>
      <c r="G79" s="28"/>
    </row>
    <row r="80" spans="1:7" ht="18.75" customHeight="1">
      <c r="A80" s="273"/>
      <c r="B80" s="275"/>
      <c r="C80" s="294" t="s">
        <v>48</v>
      </c>
      <c r="D80" s="26">
        <v>0</v>
      </c>
      <c r="E80" s="30">
        <v>0</v>
      </c>
      <c r="F80" s="26">
        <f t="shared" si="3"/>
        <v>0</v>
      </c>
      <c r="G80" s="28"/>
    </row>
    <row r="81" spans="1:7" ht="18.75" customHeight="1">
      <c r="A81" s="273"/>
      <c r="B81" s="275"/>
      <c r="C81" s="320" t="s">
        <v>49</v>
      </c>
      <c r="D81" s="70">
        <v>4679</v>
      </c>
      <c r="E81" s="71">
        <v>4778</v>
      </c>
      <c r="F81" s="26">
        <f t="shared" si="3"/>
        <v>99</v>
      </c>
      <c r="G81" s="28"/>
    </row>
    <row r="82" spans="1:7" ht="18.75" customHeight="1">
      <c r="A82" s="273"/>
      <c r="B82" s="275"/>
      <c r="C82" s="418" t="s">
        <v>50</v>
      </c>
      <c r="D82" s="70">
        <v>5570</v>
      </c>
      <c r="E82" s="71">
        <v>5694</v>
      </c>
      <c r="F82" s="26">
        <f t="shared" si="3"/>
        <v>124</v>
      </c>
      <c r="G82" s="28"/>
    </row>
    <row r="83" spans="1:7" ht="18.75" customHeight="1">
      <c r="A83" s="273"/>
      <c r="B83" s="275"/>
      <c r="C83" s="320" t="s">
        <v>51</v>
      </c>
      <c r="D83" s="103">
        <v>770</v>
      </c>
      <c r="E83" s="104">
        <v>770</v>
      </c>
      <c r="F83" s="26">
        <f t="shared" si="3"/>
        <v>0</v>
      </c>
      <c r="G83" s="28"/>
    </row>
    <row r="84" spans="1:7" ht="18.75" customHeight="1">
      <c r="A84" s="273"/>
      <c r="B84" s="272" t="s">
        <v>52</v>
      </c>
      <c r="C84" s="312"/>
      <c r="D84" s="26">
        <f>SUM(D85:D87)</f>
        <v>160</v>
      </c>
      <c r="E84" s="30">
        <f>SUM(E85:E87)</f>
        <v>160</v>
      </c>
      <c r="F84" s="26">
        <f t="shared" si="3"/>
        <v>0</v>
      </c>
      <c r="G84" s="73"/>
    </row>
    <row r="85" spans="1:7" ht="18.75" customHeight="1">
      <c r="A85" s="273"/>
      <c r="B85" s="275"/>
      <c r="C85" s="312" t="s">
        <v>53</v>
      </c>
      <c r="D85" s="26">
        <v>100</v>
      </c>
      <c r="E85" s="30">
        <v>100</v>
      </c>
      <c r="F85" s="26">
        <f t="shared" si="3"/>
        <v>0</v>
      </c>
      <c r="G85" s="73"/>
    </row>
    <row r="86" spans="1:7" ht="18.75" customHeight="1">
      <c r="A86" s="273"/>
      <c r="B86" s="275"/>
      <c r="C86" s="312" t="s">
        <v>54</v>
      </c>
      <c r="D86" s="26">
        <v>0</v>
      </c>
      <c r="E86" s="30">
        <v>0</v>
      </c>
      <c r="F86" s="26">
        <f t="shared" si="3"/>
        <v>0</v>
      </c>
      <c r="G86" s="73"/>
    </row>
    <row r="87" spans="1:7" ht="18.75" customHeight="1">
      <c r="A87" s="273"/>
      <c r="B87" s="275"/>
      <c r="C87" s="312" t="s">
        <v>55</v>
      </c>
      <c r="D87" s="26">
        <v>60</v>
      </c>
      <c r="E87" s="30">
        <v>60</v>
      </c>
      <c r="F87" s="26">
        <f t="shared" si="3"/>
        <v>0</v>
      </c>
      <c r="G87" s="73"/>
    </row>
    <row r="88" spans="1:7" ht="18.75" customHeight="1">
      <c r="A88" s="273"/>
      <c r="B88" s="272" t="s">
        <v>56</v>
      </c>
      <c r="C88" s="312"/>
      <c r="D88" s="26">
        <f>SUM(D89:D94)</f>
        <v>7900</v>
      </c>
      <c r="E88" s="30">
        <f>SUM(E89:E94)</f>
        <v>8240</v>
      </c>
      <c r="F88" s="26">
        <f t="shared" si="3"/>
        <v>340</v>
      </c>
      <c r="G88" s="73"/>
    </row>
    <row r="89" spans="1:7" ht="18.75" customHeight="1">
      <c r="A89" s="306"/>
      <c r="B89" s="275"/>
      <c r="C89" s="419" t="s">
        <v>57</v>
      </c>
      <c r="D89" s="26">
        <v>180</v>
      </c>
      <c r="E89" s="30">
        <v>300</v>
      </c>
      <c r="F89" s="26">
        <f t="shared" si="3"/>
        <v>120</v>
      </c>
      <c r="G89" s="73"/>
    </row>
    <row r="90" spans="1:7" ht="18.75" customHeight="1">
      <c r="A90" s="306"/>
      <c r="B90" s="275"/>
      <c r="C90" s="302" t="s">
        <v>58</v>
      </c>
      <c r="D90" s="26">
        <v>1950</v>
      </c>
      <c r="E90" s="30">
        <v>1950</v>
      </c>
      <c r="F90" s="26">
        <f t="shared" si="3"/>
        <v>0</v>
      </c>
      <c r="G90" s="76"/>
    </row>
    <row r="91" spans="1:7" ht="18.75" customHeight="1">
      <c r="A91" s="273"/>
      <c r="B91" s="275"/>
      <c r="C91" s="294" t="s">
        <v>59</v>
      </c>
      <c r="D91" s="70">
        <v>2520</v>
      </c>
      <c r="E91" s="71">
        <v>2760</v>
      </c>
      <c r="F91" s="26">
        <f t="shared" si="3"/>
        <v>240</v>
      </c>
      <c r="G91" s="76"/>
    </row>
    <row r="92" spans="1:7" ht="18.75" customHeight="1">
      <c r="A92" s="273"/>
      <c r="B92" s="275"/>
      <c r="C92" s="294" t="s">
        <v>60</v>
      </c>
      <c r="D92" s="70">
        <v>1050</v>
      </c>
      <c r="E92" s="71">
        <v>1050</v>
      </c>
      <c r="F92" s="26">
        <f t="shared" si="3"/>
        <v>0</v>
      </c>
      <c r="G92" s="73"/>
    </row>
    <row r="93" spans="1:7" ht="18.75" customHeight="1">
      <c r="A93" s="273"/>
      <c r="B93" s="275"/>
      <c r="C93" s="294" t="s">
        <v>61</v>
      </c>
      <c r="D93" s="70">
        <v>690</v>
      </c>
      <c r="E93" s="71">
        <v>720</v>
      </c>
      <c r="F93" s="26">
        <f t="shared" si="3"/>
        <v>30</v>
      </c>
      <c r="G93" s="73"/>
    </row>
    <row r="94" spans="1:7" ht="18.75" customHeight="1">
      <c r="A94" s="293"/>
      <c r="B94" s="294"/>
      <c r="C94" s="294" t="s">
        <v>62</v>
      </c>
      <c r="D94" s="70">
        <v>1510</v>
      </c>
      <c r="E94" s="71">
        <v>1460</v>
      </c>
      <c r="F94" s="26">
        <f t="shared" si="3"/>
        <v>-50</v>
      </c>
      <c r="G94" s="73"/>
    </row>
    <row r="95" spans="1:7" ht="18.75" customHeight="1">
      <c r="A95" s="250" t="s">
        <v>63</v>
      </c>
      <c r="B95" s="276"/>
      <c r="C95" s="261"/>
      <c r="D95" s="20">
        <f>D96</f>
        <v>15000</v>
      </c>
      <c r="E95" s="262">
        <f>E96</f>
        <v>5000</v>
      </c>
      <c r="F95" s="20">
        <f t="shared" si="3"/>
        <v>-10000</v>
      </c>
      <c r="G95" s="78"/>
    </row>
    <row r="96" spans="1:7" ht="18.75" customHeight="1">
      <c r="A96" s="273"/>
      <c r="B96" s="272" t="s">
        <v>64</v>
      </c>
      <c r="C96" s="294"/>
      <c r="D96" s="70">
        <f>SUM(D97:D99)</f>
        <v>15000</v>
      </c>
      <c r="E96" s="71">
        <f>SUM(E97:E99)</f>
        <v>5000</v>
      </c>
      <c r="F96" s="26">
        <f t="shared" si="3"/>
        <v>-10000</v>
      </c>
      <c r="G96" s="73"/>
    </row>
    <row r="97" spans="1:7" ht="18.75" customHeight="1">
      <c r="A97" s="273"/>
      <c r="B97" s="275"/>
      <c r="C97" s="294" t="s">
        <v>64</v>
      </c>
      <c r="D97" s="26">
        <v>0</v>
      </c>
      <c r="E97" s="30">
        <v>0</v>
      </c>
      <c r="F97" s="26">
        <f t="shared" si="3"/>
        <v>0</v>
      </c>
      <c r="G97" s="73"/>
    </row>
    <row r="98" spans="1:7" ht="18.75" customHeight="1">
      <c r="A98" s="255"/>
      <c r="B98" s="420"/>
      <c r="C98" s="312" t="s">
        <v>65</v>
      </c>
      <c r="D98" s="26">
        <v>3000</v>
      </c>
      <c r="E98" s="30">
        <v>3000</v>
      </c>
      <c r="F98" s="26">
        <f t="shared" si="3"/>
        <v>0</v>
      </c>
      <c r="G98" s="82"/>
    </row>
    <row r="99" spans="1:7" s="14" customFormat="1" ht="18.75" customHeight="1">
      <c r="A99" s="273"/>
      <c r="B99" s="275"/>
      <c r="C99" s="272" t="s">
        <v>66</v>
      </c>
      <c r="D99" s="26">
        <v>12000</v>
      </c>
      <c r="E99" s="30">
        <v>2000</v>
      </c>
      <c r="F99" s="36">
        <f t="shared" si="3"/>
        <v>-10000</v>
      </c>
      <c r="G99" s="83"/>
    </row>
    <row r="100" spans="1:7" ht="18.75" customHeight="1">
      <c r="A100" s="250" t="s">
        <v>67</v>
      </c>
      <c r="B100" s="276"/>
      <c r="C100" s="261"/>
      <c r="D100" s="20">
        <f>D101+D111</f>
        <v>17720</v>
      </c>
      <c r="E100" s="262">
        <f>E101+E111</f>
        <v>16660</v>
      </c>
      <c r="F100" s="20">
        <f t="shared" si="3"/>
        <v>-1060</v>
      </c>
      <c r="G100" s="78"/>
    </row>
    <row r="101" spans="1:7" ht="18.75" customHeight="1">
      <c r="A101" s="273"/>
      <c r="B101" s="272" t="s">
        <v>56</v>
      </c>
      <c r="C101" s="312"/>
      <c r="D101" s="26">
        <f>SUM(D102:D108)</f>
        <v>9910</v>
      </c>
      <c r="E101" s="30">
        <f>SUM(E102:E108)</f>
        <v>10000</v>
      </c>
      <c r="F101" s="26">
        <f t="shared" si="3"/>
        <v>90</v>
      </c>
      <c r="G101" s="84"/>
    </row>
    <row r="102" spans="1:7" ht="18.75" customHeight="1">
      <c r="A102" s="273"/>
      <c r="B102" s="275"/>
      <c r="C102" s="312" t="s">
        <v>68</v>
      </c>
      <c r="D102" s="26">
        <v>5700</v>
      </c>
      <c r="E102" s="30">
        <v>6240</v>
      </c>
      <c r="F102" s="26">
        <f t="shared" si="3"/>
        <v>540</v>
      </c>
      <c r="G102" s="73"/>
    </row>
    <row r="103" spans="1:7" ht="18.75" customHeight="1">
      <c r="A103" s="273"/>
      <c r="B103" s="275"/>
      <c r="C103" s="312" t="s">
        <v>69</v>
      </c>
      <c r="D103" s="26">
        <v>900</v>
      </c>
      <c r="E103" s="30">
        <v>840</v>
      </c>
      <c r="F103" s="26">
        <f t="shared" si="3"/>
        <v>-60</v>
      </c>
      <c r="G103" s="73"/>
    </row>
    <row r="104" spans="1:7" ht="18.75" customHeight="1">
      <c r="A104" s="273"/>
      <c r="B104" s="275"/>
      <c r="C104" s="294" t="s">
        <v>70</v>
      </c>
      <c r="D104" s="26">
        <v>0</v>
      </c>
      <c r="E104" s="30">
        <v>0</v>
      </c>
      <c r="F104" s="26">
        <f t="shared" si="3"/>
        <v>0</v>
      </c>
      <c r="G104" s="76"/>
    </row>
    <row r="105" spans="1:7" ht="18.75" customHeight="1">
      <c r="A105" s="273"/>
      <c r="B105" s="275"/>
      <c r="C105" s="312" t="s">
        <v>71</v>
      </c>
      <c r="D105" s="26">
        <v>910</v>
      </c>
      <c r="E105" s="30">
        <v>120</v>
      </c>
      <c r="F105" s="26">
        <f t="shared" si="3"/>
        <v>-790</v>
      </c>
      <c r="G105" s="73"/>
    </row>
    <row r="106" spans="1:7" ht="18.75" customHeight="1">
      <c r="A106" s="273"/>
      <c r="B106" s="275"/>
      <c r="C106" s="294" t="s">
        <v>72</v>
      </c>
      <c r="D106" s="36">
        <v>0</v>
      </c>
      <c r="E106" s="39">
        <v>0</v>
      </c>
      <c r="F106" s="26">
        <f t="shared" si="3"/>
        <v>0</v>
      </c>
      <c r="G106" s="76"/>
    </row>
    <row r="107" spans="1:7" ht="18.75" customHeight="1">
      <c r="A107" s="273"/>
      <c r="B107" s="275"/>
      <c r="C107" s="520" t="s">
        <v>75</v>
      </c>
      <c r="D107" s="26">
        <v>160</v>
      </c>
      <c r="E107" s="30">
        <v>160</v>
      </c>
      <c r="F107" s="86">
        <f t="shared" si="3"/>
        <v>0</v>
      </c>
      <c r="G107" s="88"/>
    </row>
    <row r="108" spans="1:7" ht="18.75" customHeight="1" thickBot="1">
      <c r="A108" s="282"/>
      <c r="B108" s="283"/>
      <c r="C108" s="356" t="s">
        <v>76</v>
      </c>
      <c r="D108" s="61">
        <v>2240</v>
      </c>
      <c r="E108" s="62">
        <v>2640</v>
      </c>
      <c r="F108" s="61">
        <f t="shared" si="3"/>
        <v>400</v>
      </c>
      <c r="G108" s="91"/>
    </row>
    <row r="109" spans="1:7" ht="18.75" customHeight="1" thickBot="1">
      <c r="A109" s="286" t="s">
        <v>42</v>
      </c>
      <c r="B109" s="286"/>
      <c r="C109" s="286"/>
      <c r="D109" s="53"/>
      <c r="E109" s="2"/>
      <c r="F109" s="54"/>
      <c r="G109" s="7" t="s">
        <v>2</v>
      </c>
    </row>
    <row r="110" spans="1:7" ht="30" customHeight="1">
      <c r="A110" s="240" t="s">
        <v>3</v>
      </c>
      <c r="B110" s="241" t="s">
        <v>4</v>
      </c>
      <c r="C110" s="241" t="s">
        <v>5</v>
      </c>
      <c r="D110" s="55" t="s">
        <v>437</v>
      </c>
      <c r="E110" s="11" t="s">
        <v>438</v>
      </c>
      <c r="F110" s="56" t="s">
        <v>8</v>
      </c>
      <c r="G110" s="13" t="s">
        <v>9</v>
      </c>
    </row>
    <row r="111" spans="1:7" ht="18.75" customHeight="1">
      <c r="A111" s="273" t="s">
        <v>67</v>
      </c>
      <c r="B111" s="275" t="s">
        <v>67</v>
      </c>
      <c r="C111" s="312"/>
      <c r="D111" s="26">
        <f>SUM(D112:D121)</f>
        <v>7810</v>
      </c>
      <c r="E111" s="30">
        <f>SUM(E112:E121)</f>
        <v>6660</v>
      </c>
      <c r="F111" s="26">
        <f t="shared" ref="F111:F121" si="4">E111-D111</f>
        <v>-1150</v>
      </c>
      <c r="G111" s="73"/>
    </row>
    <row r="112" spans="1:7" ht="18.75" customHeight="1">
      <c r="A112" s="273"/>
      <c r="B112" s="275"/>
      <c r="C112" s="521" t="s">
        <v>449</v>
      </c>
      <c r="D112" s="26">
        <v>0</v>
      </c>
      <c r="E112" s="30">
        <v>0</v>
      </c>
      <c r="F112" s="26">
        <f t="shared" si="4"/>
        <v>0</v>
      </c>
      <c r="G112" s="73"/>
    </row>
    <row r="113" spans="1:7" ht="18.75" customHeight="1">
      <c r="A113" s="273"/>
      <c r="B113" s="275"/>
      <c r="C113" s="521" t="s">
        <v>450</v>
      </c>
      <c r="D113" s="26">
        <v>800</v>
      </c>
      <c r="E113" s="30">
        <v>480</v>
      </c>
      <c r="F113" s="26">
        <f t="shared" si="4"/>
        <v>-320</v>
      </c>
      <c r="G113" s="73"/>
    </row>
    <row r="114" spans="1:7" ht="18.75" customHeight="1">
      <c r="A114" s="273"/>
      <c r="B114" s="275"/>
      <c r="C114" s="521" t="s">
        <v>451</v>
      </c>
      <c r="D114" s="36">
        <v>0</v>
      </c>
      <c r="E114" s="39">
        <v>0</v>
      </c>
      <c r="F114" s="26">
        <f t="shared" si="4"/>
        <v>0</v>
      </c>
      <c r="G114" s="73"/>
    </row>
    <row r="115" spans="1:7" ht="18.75" customHeight="1">
      <c r="A115" s="273"/>
      <c r="B115" s="275"/>
      <c r="C115" s="521" t="s">
        <v>134</v>
      </c>
      <c r="D115" s="26">
        <v>940</v>
      </c>
      <c r="E115" s="30">
        <v>1380</v>
      </c>
      <c r="F115" s="26">
        <f t="shared" si="4"/>
        <v>440</v>
      </c>
      <c r="G115" s="73"/>
    </row>
    <row r="116" spans="1:7" ht="18.75" customHeight="1">
      <c r="A116" s="273"/>
      <c r="B116" s="275"/>
      <c r="C116" s="521" t="s">
        <v>452</v>
      </c>
      <c r="D116" s="26">
        <v>200</v>
      </c>
      <c r="E116" s="30">
        <v>50</v>
      </c>
      <c r="F116" s="26">
        <f t="shared" si="4"/>
        <v>-150</v>
      </c>
      <c r="G116" s="73"/>
    </row>
    <row r="117" spans="1:7" ht="18.75" customHeight="1">
      <c r="A117" s="273"/>
      <c r="B117" s="275"/>
      <c r="C117" s="521" t="s">
        <v>453</v>
      </c>
      <c r="D117" s="26">
        <v>720</v>
      </c>
      <c r="E117" s="30">
        <v>640</v>
      </c>
      <c r="F117" s="26">
        <f t="shared" si="4"/>
        <v>-80</v>
      </c>
      <c r="G117" s="73"/>
    </row>
    <row r="118" spans="1:7" ht="18.75" customHeight="1">
      <c r="A118" s="273"/>
      <c r="B118" s="275"/>
      <c r="C118" s="521" t="s">
        <v>454</v>
      </c>
      <c r="D118" s="26">
        <v>2160</v>
      </c>
      <c r="E118" s="30">
        <v>1800</v>
      </c>
      <c r="F118" s="26">
        <f t="shared" si="4"/>
        <v>-360</v>
      </c>
      <c r="G118" s="73"/>
    </row>
    <row r="119" spans="1:7" ht="18.75" customHeight="1">
      <c r="A119" s="273"/>
      <c r="B119" s="275"/>
      <c r="C119" s="521" t="s">
        <v>455</v>
      </c>
      <c r="D119" s="26">
        <v>1260</v>
      </c>
      <c r="E119" s="30">
        <v>1100</v>
      </c>
      <c r="F119" s="26">
        <f t="shared" si="4"/>
        <v>-160</v>
      </c>
      <c r="G119" s="73"/>
    </row>
    <row r="120" spans="1:7" ht="18.75" customHeight="1">
      <c r="A120" s="273"/>
      <c r="B120" s="275"/>
      <c r="C120" s="522" t="s">
        <v>456</v>
      </c>
      <c r="D120" s="26">
        <v>1520</v>
      </c>
      <c r="E120" s="30">
        <v>1000</v>
      </c>
      <c r="F120" s="26">
        <f t="shared" si="4"/>
        <v>-520</v>
      </c>
      <c r="G120" s="73"/>
    </row>
    <row r="121" spans="1:7" ht="18.75" customHeight="1">
      <c r="A121" s="273"/>
      <c r="B121" s="275"/>
      <c r="C121" s="521" t="s">
        <v>457</v>
      </c>
      <c r="D121" s="26">
        <v>210</v>
      </c>
      <c r="E121" s="30">
        <v>210</v>
      </c>
      <c r="F121" s="26">
        <f t="shared" si="4"/>
        <v>0</v>
      </c>
      <c r="G121" s="73"/>
    </row>
    <row r="122" spans="1:7" ht="18.75" customHeight="1">
      <c r="A122" s="250" t="s">
        <v>103</v>
      </c>
      <c r="B122" s="276"/>
      <c r="C122" s="261"/>
      <c r="D122" s="20">
        <f>D123</f>
        <v>0</v>
      </c>
      <c r="E122" s="262">
        <f>E123</f>
        <v>0</v>
      </c>
      <c r="F122" s="20">
        <f>E122-D122</f>
        <v>0</v>
      </c>
      <c r="G122" s="32"/>
    </row>
    <row r="123" spans="1:7" ht="18.75" customHeight="1">
      <c r="A123" s="273"/>
      <c r="B123" s="272" t="s">
        <v>103</v>
      </c>
      <c r="C123" s="312"/>
      <c r="D123" s="26">
        <f>D124</f>
        <v>0</v>
      </c>
      <c r="E123" s="30">
        <f>E124</f>
        <v>0</v>
      </c>
      <c r="F123" s="15">
        <f>E123-D123</f>
        <v>0</v>
      </c>
      <c r="G123" s="28"/>
    </row>
    <row r="124" spans="1:7" ht="18.75" customHeight="1">
      <c r="A124" s="293"/>
      <c r="B124" s="294"/>
      <c r="C124" s="312" t="s">
        <v>104</v>
      </c>
      <c r="D124" s="26">
        <v>0</v>
      </c>
      <c r="E124" s="30">
        <v>0</v>
      </c>
      <c r="F124" s="15">
        <f>E124-D124</f>
        <v>0</v>
      </c>
      <c r="G124" s="28"/>
    </row>
    <row r="125" spans="1:7" ht="18.75" customHeight="1">
      <c r="A125" s="295" t="s">
        <v>105</v>
      </c>
      <c r="B125" s="343"/>
      <c r="C125" s="343"/>
      <c r="D125" s="99">
        <f>D126+D128</f>
        <v>0</v>
      </c>
      <c r="E125" s="423">
        <f>E126+E128</f>
        <v>0</v>
      </c>
      <c r="F125" s="99">
        <f>F126+F128</f>
        <v>0</v>
      </c>
      <c r="G125" s="101"/>
    </row>
    <row r="126" spans="1:7" ht="18.75" customHeight="1">
      <c r="A126" s="306"/>
      <c r="B126" s="272" t="s">
        <v>105</v>
      </c>
      <c r="C126" s="312"/>
      <c r="D126" s="26">
        <f>D127</f>
        <v>0</v>
      </c>
      <c r="E126" s="30">
        <f>E127</f>
        <v>0</v>
      </c>
      <c r="F126" s="26">
        <f>D126-E126</f>
        <v>0</v>
      </c>
      <c r="G126" s="28"/>
    </row>
    <row r="127" spans="1:7" ht="18.75" customHeight="1">
      <c r="A127" s="273"/>
      <c r="B127" s="302"/>
      <c r="C127" s="294" t="s">
        <v>105</v>
      </c>
      <c r="D127" s="70">
        <v>0</v>
      </c>
      <c r="E127" s="71">
        <v>0</v>
      </c>
      <c r="F127" s="26">
        <f>E127-D127</f>
        <v>0</v>
      </c>
      <c r="G127" s="94"/>
    </row>
    <row r="128" spans="1:7" ht="18.75" customHeight="1">
      <c r="A128" s="273"/>
      <c r="B128" s="275" t="s">
        <v>106</v>
      </c>
      <c r="C128" s="302"/>
      <c r="D128" s="70">
        <f>SUM(D129:D130)</f>
        <v>0</v>
      </c>
      <c r="E128" s="71">
        <f>SUM(E129:E130)</f>
        <v>0</v>
      </c>
      <c r="F128" s="70">
        <f>E128-D128</f>
        <v>0</v>
      </c>
      <c r="G128" s="94"/>
    </row>
    <row r="129" spans="1:7" ht="18.75" customHeight="1">
      <c r="A129" s="273"/>
      <c r="B129" s="275"/>
      <c r="C129" s="312" t="s">
        <v>107</v>
      </c>
      <c r="D129" s="26">
        <v>0</v>
      </c>
      <c r="E129" s="30">
        <v>0</v>
      </c>
      <c r="F129" s="70">
        <f t="shared" ref="F129:F130" si="5">E129-D129</f>
        <v>0</v>
      </c>
      <c r="G129" s="28"/>
    </row>
    <row r="130" spans="1:7" ht="18.75" customHeight="1">
      <c r="A130" s="273"/>
      <c r="B130" s="275"/>
      <c r="C130" s="275" t="s">
        <v>108</v>
      </c>
      <c r="D130" s="103">
        <v>0</v>
      </c>
      <c r="E130" s="104">
        <v>0</v>
      </c>
      <c r="F130" s="70">
        <f t="shared" si="5"/>
        <v>0</v>
      </c>
      <c r="G130" s="105"/>
    </row>
    <row r="131" spans="1:7" ht="18.75" customHeight="1">
      <c r="A131" s="250" t="s">
        <v>109</v>
      </c>
      <c r="B131" s="276"/>
      <c r="C131" s="261"/>
      <c r="D131" s="20">
        <f>D132</f>
        <v>0</v>
      </c>
      <c r="E131" s="262">
        <f>E132</f>
        <v>0</v>
      </c>
      <c r="F131" s="20">
        <f>E131-D131</f>
        <v>0</v>
      </c>
      <c r="G131" s="32"/>
    </row>
    <row r="132" spans="1:7" ht="18.75" customHeight="1">
      <c r="A132" s="273"/>
      <c r="B132" s="272" t="s">
        <v>109</v>
      </c>
      <c r="C132" s="272"/>
      <c r="D132" s="26">
        <f>D133</f>
        <v>0</v>
      </c>
      <c r="E132" s="30">
        <f>E133</f>
        <v>0</v>
      </c>
      <c r="F132" s="15">
        <f>E132-D132</f>
        <v>0</v>
      </c>
      <c r="G132" s="38"/>
    </row>
    <row r="133" spans="1:7" ht="18.75" customHeight="1">
      <c r="A133" s="293"/>
      <c r="B133" s="294"/>
      <c r="C133" s="312" t="s">
        <v>110</v>
      </c>
      <c r="D133" s="26">
        <v>0</v>
      </c>
      <c r="E133" s="30">
        <v>0</v>
      </c>
      <c r="F133" s="15">
        <f>E133-D133</f>
        <v>0</v>
      </c>
      <c r="G133" s="28"/>
    </row>
    <row r="134" spans="1:7" ht="18.75" customHeight="1">
      <c r="A134" s="424" t="s">
        <v>111</v>
      </c>
      <c r="B134" s="343"/>
      <c r="C134" s="296"/>
      <c r="D134" s="107">
        <f>D135</f>
        <v>1408</v>
      </c>
      <c r="E134" s="297">
        <f>E135</f>
        <v>1400</v>
      </c>
      <c r="F134" s="107">
        <f t="shared" ref="F134:F146" si="6">E134-D134</f>
        <v>-8</v>
      </c>
      <c r="G134" s="109"/>
    </row>
    <row r="135" spans="1:7" ht="18.75" customHeight="1">
      <c r="A135" s="273"/>
      <c r="B135" s="280" t="s">
        <v>111</v>
      </c>
      <c r="C135" s="272"/>
      <c r="D135" s="36">
        <f>SUM(D136:D137)</f>
        <v>1408</v>
      </c>
      <c r="E135" s="39">
        <f>SUM(E136:E137)</f>
        <v>1400</v>
      </c>
      <c r="F135" s="26">
        <f t="shared" si="6"/>
        <v>-8</v>
      </c>
      <c r="G135" s="38"/>
    </row>
    <row r="136" spans="1:7" ht="18.75" customHeight="1">
      <c r="A136" s="273"/>
      <c r="B136" s="275"/>
      <c r="C136" s="272" t="s">
        <v>112</v>
      </c>
      <c r="D136" s="26">
        <v>8</v>
      </c>
      <c r="E136" s="30">
        <v>0</v>
      </c>
      <c r="F136" s="26">
        <f>E136-D136</f>
        <v>-8</v>
      </c>
      <c r="G136" s="38"/>
    </row>
    <row r="137" spans="1:7" ht="18.75" customHeight="1">
      <c r="A137" s="273"/>
      <c r="B137" s="275"/>
      <c r="C137" s="272" t="s">
        <v>113</v>
      </c>
      <c r="D137" s="26">
        <v>1400</v>
      </c>
      <c r="E137" s="30">
        <v>1400</v>
      </c>
      <c r="F137" s="26">
        <f t="shared" si="6"/>
        <v>0</v>
      </c>
      <c r="G137" s="38"/>
    </row>
    <row r="138" spans="1:7" ht="18.75" customHeight="1">
      <c r="A138" s="250" t="s">
        <v>114</v>
      </c>
      <c r="B138" s="276"/>
      <c r="C138" s="261"/>
      <c r="D138" s="20">
        <f>D139</f>
        <v>0</v>
      </c>
      <c r="E138" s="262">
        <f>E139</f>
        <v>0</v>
      </c>
      <c r="F138" s="20">
        <f t="shared" si="6"/>
        <v>0</v>
      </c>
      <c r="G138" s="32"/>
    </row>
    <row r="139" spans="1:7" ht="18.75" customHeight="1">
      <c r="A139" s="273"/>
      <c r="B139" s="272" t="s">
        <v>115</v>
      </c>
      <c r="C139" s="272"/>
      <c r="D139" s="36">
        <f>D140</f>
        <v>0</v>
      </c>
      <c r="E139" s="39">
        <f>E140</f>
        <v>0</v>
      </c>
      <c r="F139" s="26">
        <f t="shared" si="6"/>
        <v>0</v>
      </c>
      <c r="G139" s="38"/>
    </row>
    <row r="140" spans="1:7" ht="18.75" customHeight="1">
      <c r="A140" s="273"/>
      <c r="B140" s="275"/>
      <c r="C140" s="272" t="s">
        <v>115</v>
      </c>
      <c r="D140" s="36">
        <v>0</v>
      </c>
      <c r="E140" s="39">
        <v>0</v>
      </c>
      <c r="F140" s="26">
        <v>0</v>
      </c>
      <c r="G140" s="38"/>
    </row>
    <row r="141" spans="1:7" ht="18.75" customHeight="1">
      <c r="A141" s="250" t="s">
        <v>116</v>
      </c>
      <c r="B141" s="276"/>
      <c r="C141" s="261"/>
      <c r="D141" s="20">
        <f>D142</f>
        <v>0</v>
      </c>
      <c r="E141" s="262">
        <f>E142</f>
        <v>0</v>
      </c>
      <c r="F141" s="20">
        <f t="shared" ref="F141:F142" si="7">E141-D141</f>
        <v>0</v>
      </c>
      <c r="G141" s="32"/>
    </row>
    <row r="142" spans="1:7" ht="18.75" customHeight="1">
      <c r="A142" s="273"/>
      <c r="B142" s="272" t="s">
        <v>117</v>
      </c>
      <c r="C142" s="272"/>
      <c r="D142" s="36">
        <f>D143</f>
        <v>0</v>
      </c>
      <c r="E142" s="39">
        <f>E143</f>
        <v>0</v>
      </c>
      <c r="F142" s="26">
        <f t="shared" si="7"/>
        <v>0</v>
      </c>
      <c r="G142" s="38"/>
    </row>
    <row r="143" spans="1:7" ht="18.75" customHeight="1">
      <c r="A143" s="273"/>
      <c r="B143" s="275"/>
      <c r="C143" s="272" t="s">
        <v>118</v>
      </c>
      <c r="D143" s="36">
        <v>0</v>
      </c>
      <c r="E143" s="39">
        <v>0</v>
      </c>
      <c r="F143" s="26">
        <v>0</v>
      </c>
      <c r="G143" s="38"/>
    </row>
    <row r="144" spans="1:7" ht="18.75" customHeight="1">
      <c r="A144" s="250" t="s">
        <v>34</v>
      </c>
      <c r="B144" s="276"/>
      <c r="C144" s="261"/>
      <c r="D144" s="20">
        <f>D145</f>
        <v>0</v>
      </c>
      <c r="E144" s="262">
        <f>E145</f>
        <v>0</v>
      </c>
      <c r="F144" s="20">
        <f t="shared" si="6"/>
        <v>0</v>
      </c>
      <c r="G144" s="32"/>
    </row>
    <row r="145" spans="1:7" ht="18.75" customHeight="1">
      <c r="A145" s="273"/>
      <c r="B145" s="272" t="s">
        <v>119</v>
      </c>
      <c r="C145" s="272"/>
      <c r="D145" s="36">
        <f>D146</f>
        <v>0</v>
      </c>
      <c r="E145" s="39">
        <f>E146</f>
        <v>0</v>
      </c>
      <c r="F145" s="26">
        <f t="shared" si="6"/>
        <v>0</v>
      </c>
      <c r="G145" s="38"/>
    </row>
    <row r="146" spans="1:7" ht="18.75" customHeight="1" thickBot="1">
      <c r="A146" s="282"/>
      <c r="B146" s="283"/>
      <c r="C146" s="356" t="s">
        <v>119</v>
      </c>
      <c r="D146" s="61">
        <v>0</v>
      </c>
      <c r="E146" s="62">
        <v>0</v>
      </c>
      <c r="F146" s="61">
        <f t="shared" si="6"/>
        <v>0</v>
      </c>
      <c r="G146" s="52"/>
    </row>
  </sheetData>
  <sheetProtection algorithmName="SHA-512" hashValue="ALLu0Fjn8hRad4KZRrEiWz4hgPAxg44jgyb/lql2oSLqr35/zp8pNDliXYhhhJDAo1FBPLBi4pLvol8gs7yhfA==" saltValue="CSUB2e3wX3cv7WBj4hMLxw==" spinCount="100000" sheet="1" selectLockedCells="1"/>
  <protectedRanges>
    <protectedRange sqref="E125:F125 F129:F130 E129:E135 E122:E124 E126:E127 E128:F128 E138:E146 E9:E10 D46:E73 E6:E7 E12:E16 E21:E22 E41:E42 E77:F77 E84 E88 E95:E96 E100:E101 E109 E25:E30 E36:E37 E111 E33:E34" name="범위1_1_1_1"/>
    <protectedRange sqref="E8" name="범위1"/>
    <protectedRange sqref="E11" name="범위1_1"/>
    <protectedRange sqref="E17:E20" name="범위1_2"/>
    <protectedRange sqref="E23:E24" name="범위1_3"/>
    <protectedRange sqref="E43:E45" name="범위1_5"/>
    <protectedRange sqref="E38:E40" name="범위1_6"/>
    <protectedRange sqref="E85:E87" name="범위1_9"/>
    <protectedRange sqref="E97:E99" name="범위1_11"/>
    <protectedRange sqref="E78" name="범위1_17"/>
    <protectedRange sqref="E79:E83" name="범위1_18"/>
    <protectedRange sqref="E89:E94" name="범위1_20"/>
    <protectedRange sqref="E102:E106" name="범위1_21"/>
    <protectedRange sqref="E107:E108" name="범위1_22"/>
    <protectedRange sqref="E112:E121" name="범위1_23"/>
    <protectedRange sqref="E136:E137" name="범위1_24"/>
    <protectedRange sqref="D14 D33:D34 D27:D28" name="범위1_1_1_1_6"/>
    <protectedRange sqref="D8" name="범위1_8"/>
    <protectedRange sqref="D11" name="범위1_1_2"/>
    <protectedRange sqref="D17:D20" name="범위1_2_2"/>
    <protectedRange sqref="D23:D24" name="범위1_3_2"/>
    <protectedRange sqref="D31:D32" name="범위1_4_2"/>
    <protectedRange sqref="D43:D45" name="범위1_5_1"/>
    <protectedRange sqref="D38:D40" name="범위1_6_1"/>
    <protectedRange sqref="D9:D10 D12:D13 D15:D16 D21:D22 D25:D26 D29:D30 D36:D37 D41:D42 D5:D7 E5:F5" name="범위1_1_1_1_9_1"/>
    <protectedRange sqref="D129:D130 D124 D127 D140 D109 D146 D133 D143" name="범위1_1_1_1_7"/>
    <protectedRange sqref="D85:D87" name="범위1_9_1"/>
    <protectedRange sqref="D97:D99" name="범위1_11_1"/>
    <protectedRange sqref="D78" name="범위1_17_1"/>
    <protectedRange sqref="D79:D83" name="범위1_18_1"/>
    <protectedRange sqref="D89:D94" name="범위1_20_1"/>
    <protectedRange sqref="D102:D106" name="범위1_21_1"/>
    <protectedRange sqref="D107:D108" name="범위1_22_1"/>
    <protectedRange sqref="D112:D121" name="범위1_23_1"/>
    <protectedRange sqref="D136:D137" name="범위1_24_1"/>
    <protectedRange sqref="D144:D145 D77 D84 D88 D95:D96 D100:D101 D111 D122:D123 D125:D126 D128 D131:D132 D134:D135 D138:D139 D141:D142" name="범위1_1_1_1_9_2"/>
    <protectedRange sqref="E4" name="범위1_1_2_1"/>
    <protectedRange sqref="E4" name="범위1_5_2_1"/>
    <protectedRange sqref="D4" name="범위1_1_2_1_3"/>
    <protectedRange sqref="D4" name="범위1_5_2_1_3"/>
    <protectedRange sqref="E35" name="범위1_1_2_1_1"/>
    <protectedRange sqref="E35" name="범위1_5_2_1_1"/>
    <protectedRange sqref="D35" name="범위1_1_2_1_3_1"/>
    <protectedRange sqref="D35" name="범위1_5_2_1_3_1"/>
    <protectedRange sqref="E74" name="범위1_1_2_1_2"/>
    <protectedRange sqref="E74" name="범위1_5_2_1_2"/>
    <protectedRange sqref="D74" name="범위1_1_2_1_3_2"/>
    <protectedRange sqref="D74" name="범위1_5_2_1_3_2"/>
    <protectedRange sqref="E110" name="범위1_1_2_1_4"/>
    <protectedRange sqref="E110" name="범위1_5_2_1_4"/>
    <protectedRange sqref="D110" name="범위1_1_2_1_3_3"/>
    <protectedRange sqref="D110" name="범위1_5_2_1_3_3"/>
  </protectedRanges>
  <mergeCells count="3">
    <mergeCell ref="A1:G1"/>
    <mergeCell ref="A5:C5"/>
    <mergeCell ref="A75:C7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 scaleWithDoc="0" alignWithMargins="0">
    <oddFooter>&amp;C - &amp;P+176 -</oddFooter>
  </headerFooter>
  <rowBreaks count="3" manualBreakCount="3">
    <brk id="33" max="16383" man="1"/>
    <brk id="72" max="16383" man="1"/>
    <brk id="108" max="16383" man="1"/>
  </rowBreaks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4ABC-BC58-4B6E-8B6B-676C3E2A9BAE}">
  <sheetPr>
    <pageSetUpPr fitToPage="1"/>
  </sheetPr>
  <dimension ref="A1:I146"/>
  <sheetViews>
    <sheetView view="pageBreakPreview" topLeftCell="A121" zoomScaleNormal="100" zoomScaleSheetLayoutView="100" workbookViewId="0">
      <selection activeCell="L48" sqref="L48"/>
    </sheetView>
  </sheetViews>
  <sheetFormatPr defaultRowHeight="18" customHeight="1"/>
  <cols>
    <col min="1" max="1" width="10.625" style="1" customWidth="1"/>
    <col min="2" max="2" width="12.5" style="1" customWidth="1"/>
    <col min="3" max="3" width="15" style="1" customWidth="1"/>
    <col min="4" max="5" width="13.25" style="1" customWidth="1"/>
    <col min="6" max="6" width="12.5" style="4" customWidth="1"/>
    <col min="7" max="7" width="6.875" style="110" customWidth="1"/>
    <col min="8" max="256" width="9" style="1"/>
    <col min="257" max="257" width="10.625" style="1" customWidth="1"/>
    <col min="258" max="258" width="9.875" style="1" customWidth="1"/>
    <col min="259" max="259" width="14" style="1" customWidth="1"/>
    <col min="260" max="261" width="13.25" style="1" customWidth="1"/>
    <col min="262" max="262" width="12.375" style="1" customWidth="1"/>
    <col min="263" max="263" width="6.875" style="1" customWidth="1"/>
    <col min="264" max="512" width="9" style="1"/>
    <col min="513" max="513" width="10.625" style="1" customWidth="1"/>
    <col min="514" max="514" width="9.875" style="1" customWidth="1"/>
    <col min="515" max="515" width="14" style="1" customWidth="1"/>
    <col min="516" max="517" width="13.25" style="1" customWidth="1"/>
    <col min="518" max="518" width="12.375" style="1" customWidth="1"/>
    <col min="519" max="519" width="6.875" style="1" customWidth="1"/>
    <col min="520" max="768" width="9" style="1"/>
    <col min="769" max="769" width="10.625" style="1" customWidth="1"/>
    <col min="770" max="770" width="9.875" style="1" customWidth="1"/>
    <col min="771" max="771" width="14" style="1" customWidth="1"/>
    <col min="772" max="773" width="13.25" style="1" customWidth="1"/>
    <col min="774" max="774" width="12.375" style="1" customWidth="1"/>
    <col min="775" max="775" width="6.875" style="1" customWidth="1"/>
    <col min="776" max="1024" width="9" style="1"/>
    <col min="1025" max="1025" width="10.625" style="1" customWidth="1"/>
    <col min="1026" max="1026" width="9.875" style="1" customWidth="1"/>
    <col min="1027" max="1027" width="14" style="1" customWidth="1"/>
    <col min="1028" max="1029" width="13.25" style="1" customWidth="1"/>
    <col min="1030" max="1030" width="12.375" style="1" customWidth="1"/>
    <col min="1031" max="1031" width="6.875" style="1" customWidth="1"/>
    <col min="1032" max="1280" width="9" style="1"/>
    <col min="1281" max="1281" width="10.625" style="1" customWidth="1"/>
    <col min="1282" max="1282" width="9.875" style="1" customWidth="1"/>
    <col min="1283" max="1283" width="14" style="1" customWidth="1"/>
    <col min="1284" max="1285" width="13.25" style="1" customWidth="1"/>
    <col min="1286" max="1286" width="12.375" style="1" customWidth="1"/>
    <col min="1287" max="1287" width="6.875" style="1" customWidth="1"/>
    <col min="1288" max="1536" width="9" style="1"/>
    <col min="1537" max="1537" width="10.625" style="1" customWidth="1"/>
    <col min="1538" max="1538" width="9.875" style="1" customWidth="1"/>
    <col min="1539" max="1539" width="14" style="1" customWidth="1"/>
    <col min="1540" max="1541" width="13.25" style="1" customWidth="1"/>
    <col min="1542" max="1542" width="12.375" style="1" customWidth="1"/>
    <col min="1543" max="1543" width="6.875" style="1" customWidth="1"/>
    <col min="1544" max="1792" width="9" style="1"/>
    <col min="1793" max="1793" width="10.625" style="1" customWidth="1"/>
    <col min="1794" max="1794" width="9.875" style="1" customWidth="1"/>
    <col min="1795" max="1795" width="14" style="1" customWidth="1"/>
    <col min="1796" max="1797" width="13.25" style="1" customWidth="1"/>
    <col min="1798" max="1798" width="12.375" style="1" customWidth="1"/>
    <col min="1799" max="1799" width="6.875" style="1" customWidth="1"/>
    <col min="1800" max="2048" width="9" style="1"/>
    <col min="2049" max="2049" width="10.625" style="1" customWidth="1"/>
    <col min="2050" max="2050" width="9.875" style="1" customWidth="1"/>
    <col min="2051" max="2051" width="14" style="1" customWidth="1"/>
    <col min="2052" max="2053" width="13.25" style="1" customWidth="1"/>
    <col min="2054" max="2054" width="12.375" style="1" customWidth="1"/>
    <col min="2055" max="2055" width="6.875" style="1" customWidth="1"/>
    <col min="2056" max="2304" width="9" style="1"/>
    <col min="2305" max="2305" width="10.625" style="1" customWidth="1"/>
    <col min="2306" max="2306" width="9.875" style="1" customWidth="1"/>
    <col min="2307" max="2307" width="14" style="1" customWidth="1"/>
    <col min="2308" max="2309" width="13.25" style="1" customWidth="1"/>
    <col min="2310" max="2310" width="12.375" style="1" customWidth="1"/>
    <col min="2311" max="2311" width="6.875" style="1" customWidth="1"/>
    <col min="2312" max="2560" width="9" style="1"/>
    <col min="2561" max="2561" width="10.625" style="1" customWidth="1"/>
    <col min="2562" max="2562" width="9.875" style="1" customWidth="1"/>
    <col min="2563" max="2563" width="14" style="1" customWidth="1"/>
    <col min="2564" max="2565" width="13.25" style="1" customWidth="1"/>
    <col min="2566" max="2566" width="12.375" style="1" customWidth="1"/>
    <col min="2567" max="2567" width="6.875" style="1" customWidth="1"/>
    <col min="2568" max="2816" width="9" style="1"/>
    <col min="2817" max="2817" width="10.625" style="1" customWidth="1"/>
    <col min="2818" max="2818" width="9.875" style="1" customWidth="1"/>
    <col min="2819" max="2819" width="14" style="1" customWidth="1"/>
    <col min="2820" max="2821" width="13.25" style="1" customWidth="1"/>
    <col min="2822" max="2822" width="12.375" style="1" customWidth="1"/>
    <col min="2823" max="2823" width="6.875" style="1" customWidth="1"/>
    <col min="2824" max="3072" width="9" style="1"/>
    <col min="3073" max="3073" width="10.625" style="1" customWidth="1"/>
    <col min="3074" max="3074" width="9.875" style="1" customWidth="1"/>
    <col min="3075" max="3075" width="14" style="1" customWidth="1"/>
    <col min="3076" max="3077" width="13.25" style="1" customWidth="1"/>
    <col min="3078" max="3078" width="12.375" style="1" customWidth="1"/>
    <col min="3079" max="3079" width="6.875" style="1" customWidth="1"/>
    <col min="3080" max="3328" width="9" style="1"/>
    <col min="3329" max="3329" width="10.625" style="1" customWidth="1"/>
    <col min="3330" max="3330" width="9.875" style="1" customWidth="1"/>
    <col min="3331" max="3331" width="14" style="1" customWidth="1"/>
    <col min="3332" max="3333" width="13.25" style="1" customWidth="1"/>
    <col min="3334" max="3334" width="12.375" style="1" customWidth="1"/>
    <col min="3335" max="3335" width="6.875" style="1" customWidth="1"/>
    <col min="3336" max="3584" width="9" style="1"/>
    <col min="3585" max="3585" width="10.625" style="1" customWidth="1"/>
    <col min="3586" max="3586" width="9.875" style="1" customWidth="1"/>
    <col min="3587" max="3587" width="14" style="1" customWidth="1"/>
    <col min="3588" max="3589" width="13.25" style="1" customWidth="1"/>
    <col min="3590" max="3590" width="12.375" style="1" customWidth="1"/>
    <col min="3591" max="3591" width="6.875" style="1" customWidth="1"/>
    <col min="3592" max="3840" width="9" style="1"/>
    <col min="3841" max="3841" width="10.625" style="1" customWidth="1"/>
    <col min="3842" max="3842" width="9.875" style="1" customWidth="1"/>
    <col min="3843" max="3843" width="14" style="1" customWidth="1"/>
    <col min="3844" max="3845" width="13.25" style="1" customWidth="1"/>
    <col min="3846" max="3846" width="12.375" style="1" customWidth="1"/>
    <col min="3847" max="3847" width="6.875" style="1" customWidth="1"/>
    <col min="3848" max="4096" width="9" style="1"/>
    <col min="4097" max="4097" width="10.625" style="1" customWidth="1"/>
    <col min="4098" max="4098" width="9.875" style="1" customWidth="1"/>
    <col min="4099" max="4099" width="14" style="1" customWidth="1"/>
    <col min="4100" max="4101" width="13.25" style="1" customWidth="1"/>
    <col min="4102" max="4102" width="12.375" style="1" customWidth="1"/>
    <col min="4103" max="4103" width="6.875" style="1" customWidth="1"/>
    <col min="4104" max="4352" width="9" style="1"/>
    <col min="4353" max="4353" width="10.625" style="1" customWidth="1"/>
    <col min="4354" max="4354" width="9.875" style="1" customWidth="1"/>
    <col min="4355" max="4355" width="14" style="1" customWidth="1"/>
    <col min="4356" max="4357" width="13.25" style="1" customWidth="1"/>
    <col min="4358" max="4358" width="12.375" style="1" customWidth="1"/>
    <col min="4359" max="4359" width="6.875" style="1" customWidth="1"/>
    <col min="4360" max="4608" width="9" style="1"/>
    <col min="4609" max="4609" width="10.625" style="1" customWidth="1"/>
    <col min="4610" max="4610" width="9.875" style="1" customWidth="1"/>
    <col min="4611" max="4611" width="14" style="1" customWidth="1"/>
    <col min="4612" max="4613" width="13.25" style="1" customWidth="1"/>
    <col min="4614" max="4614" width="12.375" style="1" customWidth="1"/>
    <col min="4615" max="4615" width="6.875" style="1" customWidth="1"/>
    <col min="4616" max="4864" width="9" style="1"/>
    <col min="4865" max="4865" width="10.625" style="1" customWidth="1"/>
    <col min="4866" max="4866" width="9.875" style="1" customWidth="1"/>
    <col min="4867" max="4867" width="14" style="1" customWidth="1"/>
    <col min="4868" max="4869" width="13.25" style="1" customWidth="1"/>
    <col min="4870" max="4870" width="12.375" style="1" customWidth="1"/>
    <col min="4871" max="4871" width="6.875" style="1" customWidth="1"/>
    <col min="4872" max="5120" width="9" style="1"/>
    <col min="5121" max="5121" width="10.625" style="1" customWidth="1"/>
    <col min="5122" max="5122" width="9.875" style="1" customWidth="1"/>
    <col min="5123" max="5123" width="14" style="1" customWidth="1"/>
    <col min="5124" max="5125" width="13.25" style="1" customWidth="1"/>
    <col min="5126" max="5126" width="12.375" style="1" customWidth="1"/>
    <col min="5127" max="5127" width="6.875" style="1" customWidth="1"/>
    <col min="5128" max="5376" width="9" style="1"/>
    <col min="5377" max="5377" width="10.625" style="1" customWidth="1"/>
    <col min="5378" max="5378" width="9.875" style="1" customWidth="1"/>
    <col min="5379" max="5379" width="14" style="1" customWidth="1"/>
    <col min="5380" max="5381" width="13.25" style="1" customWidth="1"/>
    <col min="5382" max="5382" width="12.375" style="1" customWidth="1"/>
    <col min="5383" max="5383" width="6.875" style="1" customWidth="1"/>
    <col min="5384" max="5632" width="9" style="1"/>
    <col min="5633" max="5633" width="10.625" style="1" customWidth="1"/>
    <col min="5634" max="5634" width="9.875" style="1" customWidth="1"/>
    <col min="5635" max="5635" width="14" style="1" customWidth="1"/>
    <col min="5636" max="5637" width="13.25" style="1" customWidth="1"/>
    <col min="5638" max="5638" width="12.375" style="1" customWidth="1"/>
    <col min="5639" max="5639" width="6.875" style="1" customWidth="1"/>
    <col min="5640" max="5888" width="9" style="1"/>
    <col min="5889" max="5889" width="10.625" style="1" customWidth="1"/>
    <col min="5890" max="5890" width="9.875" style="1" customWidth="1"/>
    <col min="5891" max="5891" width="14" style="1" customWidth="1"/>
    <col min="5892" max="5893" width="13.25" style="1" customWidth="1"/>
    <col min="5894" max="5894" width="12.375" style="1" customWidth="1"/>
    <col min="5895" max="5895" width="6.875" style="1" customWidth="1"/>
    <col min="5896" max="6144" width="9" style="1"/>
    <col min="6145" max="6145" width="10.625" style="1" customWidth="1"/>
    <col min="6146" max="6146" width="9.875" style="1" customWidth="1"/>
    <col min="6147" max="6147" width="14" style="1" customWidth="1"/>
    <col min="6148" max="6149" width="13.25" style="1" customWidth="1"/>
    <col min="6150" max="6150" width="12.375" style="1" customWidth="1"/>
    <col min="6151" max="6151" width="6.875" style="1" customWidth="1"/>
    <col min="6152" max="6400" width="9" style="1"/>
    <col min="6401" max="6401" width="10.625" style="1" customWidth="1"/>
    <col min="6402" max="6402" width="9.875" style="1" customWidth="1"/>
    <col min="6403" max="6403" width="14" style="1" customWidth="1"/>
    <col min="6404" max="6405" width="13.25" style="1" customWidth="1"/>
    <col min="6406" max="6406" width="12.375" style="1" customWidth="1"/>
    <col min="6407" max="6407" width="6.875" style="1" customWidth="1"/>
    <col min="6408" max="6656" width="9" style="1"/>
    <col min="6657" max="6657" width="10.625" style="1" customWidth="1"/>
    <col min="6658" max="6658" width="9.875" style="1" customWidth="1"/>
    <col min="6659" max="6659" width="14" style="1" customWidth="1"/>
    <col min="6660" max="6661" width="13.25" style="1" customWidth="1"/>
    <col min="6662" max="6662" width="12.375" style="1" customWidth="1"/>
    <col min="6663" max="6663" width="6.875" style="1" customWidth="1"/>
    <col min="6664" max="6912" width="9" style="1"/>
    <col min="6913" max="6913" width="10.625" style="1" customWidth="1"/>
    <col min="6914" max="6914" width="9.875" style="1" customWidth="1"/>
    <col min="6915" max="6915" width="14" style="1" customWidth="1"/>
    <col min="6916" max="6917" width="13.25" style="1" customWidth="1"/>
    <col min="6918" max="6918" width="12.375" style="1" customWidth="1"/>
    <col min="6919" max="6919" width="6.875" style="1" customWidth="1"/>
    <col min="6920" max="7168" width="9" style="1"/>
    <col min="7169" max="7169" width="10.625" style="1" customWidth="1"/>
    <col min="7170" max="7170" width="9.875" style="1" customWidth="1"/>
    <col min="7171" max="7171" width="14" style="1" customWidth="1"/>
    <col min="7172" max="7173" width="13.25" style="1" customWidth="1"/>
    <col min="7174" max="7174" width="12.375" style="1" customWidth="1"/>
    <col min="7175" max="7175" width="6.875" style="1" customWidth="1"/>
    <col min="7176" max="7424" width="9" style="1"/>
    <col min="7425" max="7425" width="10.625" style="1" customWidth="1"/>
    <col min="7426" max="7426" width="9.875" style="1" customWidth="1"/>
    <col min="7427" max="7427" width="14" style="1" customWidth="1"/>
    <col min="7428" max="7429" width="13.25" style="1" customWidth="1"/>
    <col min="7430" max="7430" width="12.375" style="1" customWidth="1"/>
    <col min="7431" max="7431" width="6.875" style="1" customWidth="1"/>
    <col min="7432" max="7680" width="9" style="1"/>
    <col min="7681" max="7681" width="10.625" style="1" customWidth="1"/>
    <col min="7682" max="7682" width="9.875" style="1" customWidth="1"/>
    <col min="7683" max="7683" width="14" style="1" customWidth="1"/>
    <col min="7684" max="7685" width="13.25" style="1" customWidth="1"/>
    <col min="7686" max="7686" width="12.375" style="1" customWidth="1"/>
    <col min="7687" max="7687" width="6.875" style="1" customWidth="1"/>
    <col min="7688" max="7936" width="9" style="1"/>
    <col min="7937" max="7937" width="10.625" style="1" customWidth="1"/>
    <col min="7938" max="7938" width="9.875" style="1" customWidth="1"/>
    <col min="7939" max="7939" width="14" style="1" customWidth="1"/>
    <col min="7940" max="7941" width="13.25" style="1" customWidth="1"/>
    <col min="7942" max="7942" width="12.375" style="1" customWidth="1"/>
    <col min="7943" max="7943" width="6.875" style="1" customWidth="1"/>
    <col min="7944" max="8192" width="9" style="1"/>
    <col min="8193" max="8193" width="10.625" style="1" customWidth="1"/>
    <col min="8194" max="8194" width="9.875" style="1" customWidth="1"/>
    <col min="8195" max="8195" width="14" style="1" customWidth="1"/>
    <col min="8196" max="8197" width="13.25" style="1" customWidth="1"/>
    <col min="8198" max="8198" width="12.375" style="1" customWidth="1"/>
    <col min="8199" max="8199" width="6.875" style="1" customWidth="1"/>
    <col min="8200" max="8448" width="9" style="1"/>
    <col min="8449" max="8449" width="10.625" style="1" customWidth="1"/>
    <col min="8450" max="8450" width="9.875" style="1" customWidth="1"/>
    <col min="8451" max="8451" width="14" style="1" customWidth="1"/>
    <col min="8452" max="8453" width="13.25" style="1" customWidth="1"/>
    <col min="8454" max="8454" width="12.375" style="1" customWidth="1"/>
    <col min="8455" max="8455" width="6.875" style="1" customWidth="1"/>
    <col min="8456" max="8704" width="9" style="1"/>
    <col min="8705" max="8705" width="10.625" style="1" customWidth="1"/>
    <col min="8706" max="8706" width="9.875" style="1" customWidth="1"/>
    <col min="8707" max="8707" width="14" style="1" customWidth="1"/>
    <col min="8708" max="8709" width="13.25" style="1" customWidth="1"/>
    <col min="8710" max="8710" width="12.375" style="1" customWidth="1"/>
    <col min="8711" max="8711" width="6.875" style="1" customWidth="1"/>
    <col min="8712" max="8960" width="9" style="1"/>
    <col min="8961" max="8961" width="10.625" style="1" customWidth="1"/>
    <col min="8962" max="8962" width="9.875" style="1" customWidth="1"/>
    <col min="8963" max="8963" width="14" style="1" customWidth="1"/>
    <col min="8964" max="8965" width="13.25" style="1" customWidth="1"/>
    <col min="8966" max="8966" width="12.375" style="1" customWidth="1"/>
    <col min="8967" max="8967" width="6.875" style="1" customWidth="1"/>
    <col min="8968" max="9216" width="9" style="1"/>
    <col min="9217" max="9217" width="10.625" style="1" customWidth="1"/>
    <col min="9218" max="9218" width="9.875" style="1" customWidth="1"/>
    <col min="9219" max="9219" width="14" style="1" customWidth="1"/>
    <col min="9220" max="9221" width="13.25" style="1" customWidth="1"/>
    <col min="9222" max="9222" width="12.375" style="1" customWidth="1"/>
    <col min="9223" max="9223" width="6.875" style="1" customWidth="1"/>
    <col min="9224" max="9472" width="9" style="1"/>
    <col min="9473" max="9473" width="10.625" style="1" customWidth="1"/>
    <col min="9474" max="9474" width="9.875" style="1" customWidth="1"/>
    <col min="9475" max="9475" width="14" style="1" customWidth="1"/>
    <col min="9476" max="9477" width="13.25" style="1" customWidth="1"/>
    <col min="9478" max="9478" width="12.375" style="1" customWidth="1"/>
    <col min="9479" max="9479" width="6.875" style="1" customWidth="1"/>
    <col min="9480" max="9728" width="9" style="1"/>
    <col min="9729" max="9729" width="10.625" style="1" customWidth="1"/>
    <col min="9730" max="9730" width="9.875" style="1" customWidth="1"/>
    <col min="9731" max="9731" width="14" style="1" customWidth="1"/>
    <col min="9732" max="9733" width="13.25" style="1" customWidth="1"/>
    <col min="9734" max="9734" width="12.375" style="1" customWidth="1"/>
    <col min="9735" max="9735" width="6.875" style="1" customWidth="1"/>
    <col min="9736" max="9984" width="9" style="1"/>
    <col min="9985" max="9985" width="10.625" style="1" customWidth="1"/>
    <col min="9986" max="9986" width="9.875" style="1" customWidth="1"/>
    <col min="9987" max="9987" width="14" style="1" customWidth="1"/>
    <col min="9988" max="9989" width="13.25" style="1" customWidth="1"/>
    <col min="9990" max="9990" width="12.375" style="1" customWidth="1"/>
    <col min="9991" max="9991" width="6.875" style="1" customWidth="1"/>
    <col min="9992" max="10240" width="9" style="1"/>
    <col min="10241" max="10241" width="10.625" style="1" customWidth="1"/>
    <col min="10242" max="10242" width="9.875" style="1" customWidth="1"/>
    <col min="10243" max="10243" width="14" style="1" customWidth="1"/>
    <col min="10244" max="10245" width="13.25" style="1" customWidth="1"/>
    <col min="10246" max="10246" width="12.375" style="1" customWidth="1"/>
    <col min="10247" max="10247" width="6.875" style="1" customWidth="1"/>
    <col min="10248" max="10496" width="9" style="1"/>
    <col min="10497" max="10497" width="10.625" style="1" customWidth="1"/>
    <col min="10498" max="10498" width="9.875" style="1" customWidth="1"/>
    <col min="10499" max="10499" width="14" style="1" customWidth="1"/>
    <col min="10500" max="10501" width="13.25" style="1" customWidth="1"/>
    <col min="10502" max="10502" width="12.375" style="1" customWidth="1"/>
    <col min="10503" max="10503" width="6.875" style="1" customWidth="1"/>
    <col min="10504" max="10752" width="9" style="1"/>
    <col min="10753" max="10753" width="10.625" style="1" customWidth="1"/>
    <col min="10754" max="10754" width="9.875" style="1" customWidth="1"/>
    <col min="10755" max="10755" width="14" style="1" customWidth="1"/>
    <col min="10756" max="10757" width="13.25" style="1" customWidth="1"/>
    <col min="10758" max="10758" width="12.375" style="1" customWidth="1"/>
    <col min="10759" max="10759" width="6.875" style="1" customWidth="1"/>
    <col min="10760" max="11008" width="9" style="1"/>
    <col min="11009" max="11009" width="10.625" style="1" customWidth="1"/>
    <col min="11010" max="11010" width="9.875" style="1" customWidth="1"/>
    <col min="11011" max="11011" width="14" style="1" customWidth="1"/>
    <col min="11012" max="11013" width="13.25" style="1" customWidth="1"/>
    <col min="11014" max="11014" width="12.375" style="1" customWidth="1"/>
    <col min="11015" max="11015" width="6.875" style="1" customWidth="1"/>
    <col min="11016" max="11264" width="9" style="1"/>
    <col min="11265" max="11265" width="10.625" style="1" customWidth="1"/>
    <col min="11266" max="11266" width="9.875" style="1" customWidth="1"/>
    <col min="11267" max="11267" width="14" style="1" customWidth="1"/>
    <col min="11268" max="11269" width="13.25" style="1" customWidth="1"/>
    <col min="11270" max="11270" width="12.375" style="1" customWidth="1"/>
    <col min="11271" max="11271" width="6.875" style="1" customWidth="1"/>
    <col min="11272" max="11520" width="9" style="1"/>
    <col min="11521" max="11521" width="10.625" style="1" customWidth="1"/>
    <col min="11522" max="11522" width="9.875" style="1" customWidth="1"/>
    <col min="11523" max="11523" width="14" style="1" customWidth="1"/>
    <col min="11524" max="11525" width="13.25" style="1" customWidth="1"/>
    <col min="11526" max="11526" width="12.375" style="1" customWidth="1"/>
    <col min="11527" max="11527" width="6.875" style="1" customWidth="1"/>
    <col min="11528" max="11776" width="9" style="1"/>
    <col min="11777" max="11777" width="10.625" style="1" customWidth="1"/>
    <col min="11778" max="11778" width="9.875" style="1" customWidth="1"/>
    <col min="11779" max="11779" width="14" style="1" customWidth="1"/>
    <col min="11780" max="11781" width="13.25" style="1" customWidth="1"/>
    <col min="11782" max="11782" width="12.375" style="1" customWidth="1"/>
    <col min="11783" max="11783" width="6.875" style="1" customWidth="1"/>
    <col min="11784" max="12032" width="9" style="1"/>
    <col min="12033" max="12033" width="10.625" style="1" customWidth="1"/>
    <col min="12034" max="12034" width="9.875" style="1" customWidth="1"/>
    <col min="12035" max="12035" width="14" style="1" customWidth="1"/>
    <col min="12036" max="12037" width="13.25" style="1" customWidth="1"/>
    <col min="12038" max="12038" width="12.375" style="1" customWidth="1"/>
    <col min="12039" max="12039" width="6.875" style="1" customWidth="1"/>
    <col min="12040" max="12288" width="9" style="1"/>
    <col min="12289" max="12289" width="10.625" style="1" customWidth="1"/>
    <col min="12290" max="12290" width="9.875" style="1" customWidth="1"/>
    <col min="12291" max="12291" width="14" style="1" customWidth="1"/>
    <col min="12292" max="12293" width="13.25" style="1" customWidth="1"/>
    <col min="12294" max="12294" width="12.375" style="1" customWidth="1"/>
    <col min="12295" max="12295" width="6.875" style="1" customWidth="1"/>
    <col min="12296" max="12544" width="9" style="1"/>
    <col min="12545" max="12545" width="10.625" style="1" customWidth="1"/>
    <col min="12546" max="12546" width="9.875" style="1" customWidth="1"/>
    <col min="12547" max="12547" width="14" style="1" customWidth="1"/>
    <col min="12548" max="12549" width="13.25" style="1" customWidth="1"/>
    <col min="12550" max="12550" width="12.375" style="1" customWidth="1"/>
    <col min="12551" max="12551" width="6.875" style="1" customWidth="1"/>
    <col min="12552" max="12800" width="9" style="1"/>
    <col min="12801" max="12801" width="10.625" style="1" customWidth="1"/>
    <col min="12802" max="12802" width="9.875" style="1" customWidth="1"/>
    <col min="12803" max="12803" width="14" style="1" customWidth="1"/>
    <col min="12804" max="12805" width="13.25" style="1" customWidth="1"/>
    <col min="12806" max="12806" width="12.375" style="1" customWidth="1"/>
    <col min="12807" max="12807" width="6.875" style="1" customWidth="1"/>
    <col min="12808" max="13056" width="9" style="1"/>
    <col min="13057" max="13057" width="10.625" style="1" customWidth="1"/>
    <col min="13058" max="13058" width="9.875" style="1" customWidth="1"/>
    <col min="13059" max="13059" width="14" style="1" customWidth="1"/>
    <col min="13060" max="13061" width="13.25" style="1" customWidth="1"/>
    <col min="13062" max="13062" width="12.375" style="1" customWidth="1"/>
    <col min="13063" max="13063" width="6.875" style="1" customWidth="1"/>
    <col min="13064" max="13312" width="9" style="1"/>
    <col min="13313" max="13313" width="10.625" style="1" customWidth="1"/>
    <col min="13314" max="13314" width="9.875" style="1" customWidth="1"/>
    <col min="13315" max="13315" width="14" style="1" customWidth="1"/>
    <col min="13316" max="13317" width="13.25" style="1" customWidth="1"/>
    <col min="13318" max="13318" width="12.375" style="1" customWidth="1"/>
    <col min="13319" max="13319" width="6.875" style="1" customWidth="1"/>
    <col min="13320" max="13568" width="9" style="1"/>
    <col min="13569" max="13569" width="10.625" style="1" customWidth="1"/>
    <col min="13570" max="13570" width="9.875" style="1" customWidth="1"/>
    <col min="13571" max="13571" width="14" style="1" customWidth="1"/>
    <col min="13572" max="13573" width="13.25" style="1" customWidth="1"/>
    <col min="13574" max="13574" width="12.375" style="1" customWidth="1"/>
    <col min="13575" max="13575" width="6.875" style="1" customWidth="1"/>
    <col min="13576" max="13824" width="9" style="1"/>
    <col min="13825" max="13825" width="10.625" style="1" customWidth="1"/>
    <col min="13826" max="13826" width="9.875" style="1" customWidth="1"/>
    <col min="13827" max="13827" width="14" style="1" customWidth="1"/>
    <col min="13828" max="13829" width="13.25" style="1" customWidth="1"/>
    <col min="13830" max="13830" width="12.375" style="1" customWidth="1"/>
    <col min="13831" max="13831" width="6.875" style="1" customWidth="1"/>
    <col min="13832" max="14080" width="9" style="1"/>
    <col min="14081" max="14081" width="10.625" style="1" customWidth="1"/>
    <col min="14082" max="14082" width="9.875" style="1" customWidth="1"/>
    <col min="14083" max="14083" width="14" style="1" customWidth="1"/>
    <col min="14084" max="14085" width="13.25" style="1" customWidth="1"/>
    <col min="14086" max="14086" width="12.375" style="1" customWidth="1"/>
    <col min="14087" max="14087" width="6.875" style="1" customWidth="1"/>
    <col min="14088" max="14336" width="9" style="1"/>
    <col min="14337" max="14337" width="10.625" style="1" customWidth="1"/>
    <col min="14338" max="14338" width="9.875" style="1" customWidth="1"/>
    <col min="14339" max="14339" width="14" style="1" customWidth="1"/>
    <col min="14340" max="14341" width="13.25" style="1" customWidth="1"/>
    <col min="14342" max="14342" width="12.375" style="1" customWidth="1"/>
    <col min="14343" max="14343" width="6.875" style="1" customWidth="1"/>
    <col min="14344" max="14592" width="9" style="1"/>
    <col min="14593" max="14593" width="10.625" style="1" customWidth="1"/>
    <col min="14594" max="14594" width="9.875" style="1" customWidth="1"/>
    <col min="14595" max="14595" width="14" style="1" customWidth="1"/>
    <col min="14596" max="14597" width="13.25" style="1" customWidth="1"/>
    <col min="14598" max="14598" width="12.375" style="1" customWidth="1"/>
    <col min="14599" max="14599" width="6.875" style="1" customWidth="1"/>
    <col min="14600" max="14848" width="9" style="1"/>
    <col min="14849" max="14849" width="10.625" style="1" customWidth="1"/>
    <col min="14850" max="14850" width="9.875" style="1" customWidth="1"/>
    <col min="14851" max="14851" width="14" style="1" customWidth="1"/>
    <col min="14852" max="14853" width="13.25" style="1" customWidth="1"/>
    <col min="14854" max="14854" width="12.375" style="1" customWidth="1"/>
    <col min="14855" max="14855" width="6.875" style="1" customWidth="1"/>
    <col min="14856" max="15104" width="9" style="1"/>
    <col min="15105" max="15105" width="10.625" style="1" customWidth="1"/>
    <col min="15106" max="15106" width="9.875" style="1" customWidth="1"/>
    <col min="15107" max="15107" width="14" style="1" customWidth="1"/>
    <col min="15108" max="15109" width="13.25" style="1" customWidth="1"/>
    <col min="15110" max="15110" width="12.375" style="1" customWidth="1"/>
    <col min="15111" max="15111" width="6.875" style="1" customWidth="1"/>
    <col min="15112" max="15360" width="9" style="1"/>
    <col min="15361" max="15361" width="10.625" style="1" customWidth="1"/>
    <col min="15362" max="15362" width="9.875" style="1" customWidth="1"/>
    <col min="15363" max="15363" width="14" style="1" customWidth="1"/>
    <col min="15364" max="15365" width="13.25" style="1" customWidth="1"/>
    <col min="15366" max="15366" width="12.375" style="1" customWidth="1"/>
    <col min="15367" max="15367" width="6.875" style="1" customWidth="1"/>
    <col min="15368" max="15616" width="9" style="1"/>
    <col min="15617" max="15617" width="10.625" style="1" customWidth="1"/>
    <col min="15618" max="15618" width="9.875" style="1" customWidth="1"/>
    <col min="15619" max="15619" width="14" style="1" customWidth="1"/>
    <col min="15620" max="15621" width="13.25" style="1" customWidth="1"/>
    <col min="15622" max="15622" width="12.375" style="1" customWidth="1"/>
    <col min="15623" max="15623" width="6.875" style="1" customWidth="1"/>
    <col min="15624" max="15872" width="9" style="1"/>
    <col min="15873" max="15873" width="10.625" style="1" customWidth="1"/>
    <col min="15874" max="15874" width="9.875" style="1" customWidth="1"/>
    <col min="15875" max="15875" width="14" style="1" customWidth="1"/>
    <col min="15876" max="15877" width="13.25" style="1" customWidth="1"/>
    <col min="15878" max="15878" width="12.375" style="1" customWidth="1"/>
    <col min="15879" max="15879" width="6.875" style="1" customWidth="1"/>
    <col min="15880" max="16128" width="9" style="1"/>
    <col min="16129" max="16129" width="10.625" style="1" customWidth="1"/>
    <col min="16130" max="16130" width="9.875" style="1" customWidth="1"/>
    <col min="16131" max="16131" width="14" style="1" customWidth="1"/>
    <col min="16132" max="16133" width="13.25" style="1" customWidth="1"/>
    <col min="16134" max="16134" width="12.375" style="1" customWidth="1"/>
    <col min="16135" max="16135" width="6.875" style="1" customWidth="1"/>
    <col min="16136" max="16384" width="9" style="1"/>
  </cols>
  <sheetData>
    <row r="1" spans="1:7" ht="20.25">
      <c r="A1" s="658" t="s">
        <v>458</v>
      </c>
      <c r="B1" s="658"/>
      <c r="C1" s="658"/>
      <c r="D1" s="658"/>
      <c r="E1" s="658"/>
      <c r="F1" s="658"/>
      <c r="G1" s="658"/>
    </row>
    <row r="2" spans="1:7" ht="18" customHeight="1">
      <c r="A2" s="2"/>
      <c r="B2" s="2"/>
      <c r="C2" s="2"/>
      <c r="D2" s="3"/>
      <c r="E2" s="3"/>
      <c r="G2" s="5"/>
    </row>
    <row r="3" spans="1:7" ht="18" customHeight="1" thickBot="1">
      <c r="A3" s="6" t="s">
        <v>1</v>
      </c>
      <c r="B3" s="6"/>
      <c r="C3" s="6"/>
      <c r="D3" s="2"/>
      <c r="E3" s="2"/>
      <c r="G3" s="7" t="s">
        <v>2</v>
      </c>
    </row>
    <row r="4" spans="1:7" s="14" customFormat="1" ht="30" customHeight="1">
      <c r="A4" s="240" t="s">
        <v>3</v>
      </c>
      <c r="B4" s="241" t="s">
        <v>4</v>
      </c>
      <c r="C4" s="241" t="s">
        <v>5</v>
      </c>
      <c r="D4" s="10" t="s">
        <v>459</v>
      </c>
      <c r="E4" s="11" t="s">
        <v>460</v>
      </c>
      <c r="F4" s="12" t="s">
        <v>8</v>
      </c>
      <c r="G4" s="13" t="s">
        <v>9</v>
      </c>
    </row>
    <row r="5" spans="1:7" ht="24.75" customHeight="1">
      <c r="A5" s="644" t="s">
        <v>10</v>
      </c>
      <c r="B5" s="645"/>
      <c r="C5" s="646"/>
      <c r="D5" s="15">
        <f>D6+D9+D12+D15+D21+D26+D30+D36+D41</f>
        <v>103365</v>
      </c>
      <c r="E5" s="408">
        <f t="shared" ref="E5:F5" si="0">E6+E9+E12+E15+E21+E26+E30+E36+E41</f>
        <v>94716</v>
      </c>
      <c r="F5" s="15">
        <f t="shared" si="0"/>
        <v>-8649</v>
      </c>
      <c r="G5" s="17"/>
    </row>
    <row r="6" spans="1:7" s="14" customFormat="1" ht="18.75" customHeight="1">
      <c r="A6" s="344" t="s">
        <v>11</v>
      </c>
      <c r="B6" s="261"/>
      <c r="C6" s="261"/>
      <c r="D6" s="20">
        <f>D7</f>
        <v>11600</v>
      </c>
      <c r="E6" s="262">
        <f>E7</f>
        <v>12000</v>
      </c>
      <c r="F6" s="20">
        <f t="shared" ref="F6:F14" si="1">E6-D6</f>
        <v>400</v>
      </c>
      <c r="G6" s="22"/>
    </row>
    <row r="7" spans="1:7" ht="18.75" customHeight="1">
      <c r="A7" s="273"/>
      <c r="B7" s="272" t="s">
        <v>12</v>
      </c>
      <c r="C7" s="312"/>
      <c r="D7" s="26">
        <f>D8</f>
        <v>11600</v>
      </c>
      <c r="E7" s="30">
        <f>E8</f>
        <v>12000</v>
      </c>
      <c r="F7" s="26">
        <f t="shared" si="1"/>
        <v>400</v>
      </c>
      <c r="G7" s="28"/>
    </row>
    <row r="8" spans="1:7" ht="18.75" customHeight="1">
      <c r="A8" s="273"/>
      <c r="B8" s="294"/>
      <c r="C8" s="312" t="s">
        <v>13</v>
      </c>
      <c r="D8" s="26">
        <v>11600</v>
      </c>
      <c r="E8" s="30">
        <v>12000</v>
      </c>
      <c r="F8" s="26">
        <f t="shared" si="1"/>
        <v>400</v>
      </c>
      <c r="G8" s="28"/>
    </row>
    <row r="9" spans="1:7" ht="18.75" customHeight="1">
      <c r="A9" s="250" t="s">
        <v>14</v>
      </c>
      <c r="B9" s="261"/>
      <c r="C9" s="261"/>
      <c r="D9" s="20">
        <f>D10</f>
        <v>0</v>
      </c>
      <c r="E9" s="262">
        <f>E10</f>
        <v>0</v>
      </c>
      <c r="F9" s="20">
        <f t="shared" si="1"/>
        <v>0</v>
      </c>
      <c r="G9" s="32"/>
    </row>
    <row r="10" spans="1:7" ht="18.75" customHeight="1">
      <c r="A10" s="273"/>
      <c r="B10" s="275" t="s">
        <v>461</v>
      </c>
      <c r="C10" s="312"/>
      <c r="D10" s="26">
        <f>D11</f>
        <v>0</v>
      </c>
      <c r="E10" s="30">
        <f>E11</f>
        <v>0</v>
      </c>
      <c r="F10" s="26">
        <f t="shared" si="1"/>
        <v>0</v>
      </c>
      <c r="G10" s="28"/>
    </row>
    <row r="11" spans="1:7" ht="18.75" customHeight="1">
      <c r="A11" s="273"/>
      <c r="B11" s="294"/>
      <c r="C11" s="312" t="s">
        <v>462</v>
      </c>
      <c r="D11" s="26">
        <v>0</v>
      </c>
      <c r="E11" s="30">
        <v>0</v>
      </c>
      <c r="F11" s="26">
        <f t="shared" si="1"/>
        <v>0</v>
      </c>
      <c r="G11" s="28"/>
    </row>
    <row r="12" spans="1:7" ht="18.75" customHeight="1">
      <c r="A12" s="250" t="s">
        <v>16</v>
      </c>
      <c r="B12" s="261"/>
      <c r="C12" s="261"/>
      <c r="D12" s="20">
        <f>D13</f>
        <v>0</v>
      </c>
      <c r="E12" s="262">
        <f>E13</f>
        <v>0</v>
      </c>
      <c r="F12" s="20">
        <f t="shared" si="1"/>
        <v>0</v>
      </c>
      <c r="G12" s="32"/>
    </row>
    <row r="13" spans="1:7" ht="18.75" customHeight="1">
      <c r="A13" s="273"/>
      <c r="B13" s="272" t="s">
        <v>16</v>
      </c>
      <c r="C13" s="312"/>
      <c r="D13" s="26">
        <f>D14</f>
        <v>0</v>
      </c>
      <c r="E13" s="30">
        <f>E14</f>
        <v>0</v>
      </c>
      <c r="F13" s="26">
        <f t="shared" si="1"/>
        <v>0</v>
      </c>
      <c r="G13" s="28"/>
    </row>
    <row r="14" spans="1:7" ht="18.75" customHeight="1">
      <c r="A14" s="273"/>
      <c r="B14" s="275"/>
      <c r="C14" s="312" t="s">
        <v>16</v>
      </c>
      <c r="D14" s="26">
        <v>0</v>
      </c>
      <c r="E14" s="30">
        <v>0</v>
      </c>
      <c r="F14" s="26">
        <f t="shared" si="1"/>
        <v>0</v>
      </c>
      <c r="G14" s="28"/>
    </row>
    <row r="15" spans="1:7" ht="18.75" customHeight="1">
      <c r="A15" s="250" t="s">
        <v>17</v>
      </c>
      <c r="B15" s="261"/>
      <c r="C15" s="261"/>
      <c r="D15" s="20">
        <f>D16</f>
        <v>68618</v>
      </c>
      <c r="E15" s="262">
        <f>E16</f>
        <v>72246</v>
      </c>
      <c r="F15" s="20">
        <f>F16</f>
        <v>3628</v>
      </c>
      <c r="G15" s="32"/>
    </row>
    <row r="16" spans="1:7" ht="18.75" customHeight="1">
      <c r="A16" s="306"/>
      <c r="B16" s="272" t="s">
        <v>17</v>
      </c>
      <c r="C16" s="409"/>
      <c r="D16" s="36">
        <f>SUM(D17:D20)</f>
        <v>68618</v>
      </c>
      <c r="E16" s="39">
        <f>SUM(E17:E20)</f>
        <v>72246</v>
      </c>
      <c r="F16" s="36">
        <f>SUM(F17:F19)</f>
        <v>3628</v>
      </c>
      <c r="G16" s="38"/>
    </row>
    <row r="17" spans="1:7" ht="18.75" customHeight="1">
      <c r="A17" s="306"/>
      <c r="B17" s="275"/>
      <c r="C17" s="409" t="s">
        <v>18</v>
      </c>
      <c r="D17" s="26">
        <v>0</v>
      </c>
      <c r="E17" s="30">
        <v>0</v>
      </c>
      <c r="F17" s="26">
        <f t="shared" ref="F17:F33" si="2">E17-D17</f>
        <v>0</v>
      </c>
      <c r="G17" s="38"/>
    </row>
    <row r="18" spans="1:7" ht="18.75" customHeight="1">
      <c r="A18" s="306"/>
      <c r="B18" s="275"/>
      <c r="C18" s="409" t="s">
        <v>19</v>
      </c>
      <c r="D18" s="26">
        <v>68618</v>
      </c>
      <c r="E18" s="30">
        <v>72246</v>
      </c>
      <c r="F18" s="26">
        <f t="shared" si="2"/>
        <v>3628</v>
      </c>
      <c r="G18" s="38"/>
    </row>
    <row r="19" spans="1:7" ht="18.75" customHeight="1">
      <c r="A19" s="306"/>
      <c r="B19" s="275"/>
      <c r="C19" s="409" t="s">
        <v>20</v>
      </c>
      <c r="D19" s="26">
        <v>0</v>
      </c>
      <c r="E19" s="30">
        <v>0</v>
      </c>
      <c r="F19" s="26">
        <f t="shared" si="2"/>
        <v>0</v>
      </c>
      <c r="G19" s="38"/>
    </row>
    <row r="20" spans="1:7" ht="18.75" customHeight="1">
      <c r="A20" s="306"/>
      <c r="B20" s="294"/>
      <c r="C20" s="409" t="s">
        <v>21</v>
      </c>
      <c r="D20" s="26">
        <v>0</v>
      </c>
      <c r="E20" s="30">
        <v>0</v>
      </c>
      <c r="F20" s="26">
        <f t="shared" si="2"/>
        <v>0</v>
      </c>
      <c r="G20" s="38"/>
    </row>
    <row r="21" spans="1:7" ht="18.75" customHeight="1">
      <c r="A21" s="250" t="s">
        <v>22</v>
      </c>
      <c r="B21" s="296"/>
      <c r="C21" s="410"/>
      <c r="D21" s="42">
        <f>D22</f>
        <v>780</v>
      </c>
      <c r="E21" s="278">
        <f>E22</f>
        <v>930</v>
      </c>
      <c r="F21" s="20">
        <f t="shared" si="2"/>
        <v>150</v>
      </c>
      <c r="G21" s="44"/>
    </row>
    <row r="22" spans="1:7" ht="18.75" customHeight="1">
      <c r="A22" s="306"/>
      <c r="B22" s="272" t="s">
        <v>22</v>
      </c>
      <c r="C22" s="409"/>
      <c r="D22" s="36">
        <f>SUM(D23:D25)</f>
        <v>780</v>
      </c>
      <c r="E22" s="39">
        <f>SUM(E23:E25)</f>
        <v>930</v>
      </c>
      <c r="F22" s="26">
        <f t="shared" si="2"/>
        <v>150</v>
      </c>
      <c r="G22" s="38"/>
    </row>
    <row r="23" spans="1:7" ht="18.75" customHeight="1">
      <c r="A23" s="306"/>
      <c r="B23" s="275"/>
      <c r="C23" s="409" t="s">
        <v>463</v>
      </c>
      <c r="D23" s="36">
        <v>0</v>
      </c>
      <c r="E23" s="39">
        <v>0</v>
      </c>
      <c r="F23" s="26">
        <f t="shared" si="2"/>
        <v>0</v>
      </c>
      <c r="G23" s="38"/>
    </row>
    <row r="24" spans="1:7" ht="18.75" customHeight="1">
      <c r="A24" s="306"/>
      <c r="B24" s="275"/>
      <c r="C24" s="409" t="s">
        <v>23</v>
      </c>
      <c r="D24" s="26">
        <v>630</v>
      </c>
      <c r="E24" s="30">
        <v>630</v>
      </c>
      <c r="F24" s="26">
        <f t="shared" si="2"/>
        <v>0</v>
      </c>
      <c r="G24" s="38"/>
    </row>
    <row r="25" spans="1:7" ht="18.75" customHeight="1">
      <c r="A25" s="306"/>
      <c r="B25" s="275"/>
      <c r="C25" s="409" t="s">
        <v>24</v>
      </c>
      <c r="D25" s="26">
        <v>150</v>
      </c>
      <c r="E25" s="30">
        <v>300</v>
      </c>
      <c r="F25" s="26">
        <f t="shared" si="2"/>
        <v>150</v>
      </c>
      <c r="G25" s="38"/>
    </row>
    <row r="26" spans="1:7" ht="18.75" customHeight="1">
      <c r="A26" s="411" t="s">
        <v>27</v>
      </c>
      <c r="B26" s="261"/>
      <c r="C26" s="410"/>
      <c r="D26" s="20">
        <f>D27</f>
        <v>0</v>
      </c>
      <c r="E26" s="262">
        <f>E27</f>
        <v>0</v>
      </c>
      <c r="F26" s="20">
        <f t="shared" si="2"/>
        <v>0</v>
      </c>
      <c r="G26" s="44"/>
    </row>
    <row r="27" spans="1:7" ht="18.75" customHeight="1">
      <c r="A27" s="306"/>
      <c r="B27" s="272" t="s">
        <v>27</v>
      </c>
      <c r="C27" s="409"/>
      <c r="D27" s="26">
        <f>D28</f>
        <v>0</v>
      </c>
      <c r="E27" s="30">
        <f>E28</f>
        <v>0</v>
      </c>
      <c r="F27" s="26">
        <f t="shared" si="2"/>
        <v>0</v>
      </c>
      <c r="G27" s="38"/>
    </row>
    <row r="28" spans="1:7" ht="18.75" customHeight="1">
      <c r="A28" s="306"/>
      <c r="B28" s="275"/>
      <c r="C28" s="409" t="s">
        <v>28</v>
      </c>
      <c r="D28" s="26">
        <v>0</v>
      </c>
      <c r="E28" s="30">
        <v>0</v>
      </c>
      <c r="F28" s="26">
        <f t="shared" si="2"/>
        <v>0</v>
      </c>
      <c r="G28" s="38"/>
    </row>
    <row r="29" spans="1:7" ht="18.75" customHeight="1">
      <c r="A29" s="306"/>
      <c r="B29" s="294"/>
      <c r="C29" s="274" t="s">
        <v>29</v>
      </c>
      <c r="D29" s="26">
        <v>0</v>
      </c>
      <c r="E29" s="30">
        <v>0</v>
      </c>
      <c r="F29" s="26">
        <f t="shared" si="2"/>
        <v>0</v>
      </c>
      <c r="G29" s="38"/>
    </row>
    <row r="30" spans="1:7" ht="18.75" customHeight="1">
      <c r="A30" s="250" t="s">
        <v>30</v>
      </c>
      <c r="B30" s="261"/>
      <c r="C30" s="261"/>
      <c r="D30" s="20">
        <f>D31</f>
        <v>8160</v>
      </c>
      <c r="E30" s="262">
        <f>E31</f>
        <v>8200</v>
      </c>
      <c r="F30" s="20">
        <f t="shared" si="2"/>
        <v>40</v>
      </c>
      <c r="G30" s="32"/>
    </row>
    <row r="31" spans="1:7" ht="18.75" customHeight="1">
      <c r="A31" s="306"/>
      <c r="B31" s="272" t="s">
        <v>30</v>
      </c>
      <c r="C31" s="409"/>
      <c r="D31" s="36">
        <f>SUM(D32:D33)</f>
        <v>8160</v>
      </c>
      <c r="E31" s="39">
        <f>SUM(E32:E33)</f>
        <v>8200</v>
      </c>
      <c r="F31" s="26">
        <f t="shared" si="2"/>
        <v>40</v>
      </c>
      <c r="G31" s="38"/>
    </row>
    <row r="32" spans="1:7" ht="18.75" customHeight="1">
      <c r="A32" s="306"/>
      <c r="B32" s="275"/>
      <c r="C32" s="274" t="s">
        <v>31</v>
      </c>
      <c r="D32" s="36">
        <v>0</v>
      </c>
      <c r="E32" s="39">
        <v>0</v>
      </c>
      <c r="F32" s="26">
        <f t="shared" si="2"/>
        <v>0</v>
      </c>
      <c r="G32" s="38"/>
    </row>
    <row r="33" spans="1:9" ht="22.5" customHeight="1" thickBot="1">
      <c r="A33" s="390"/>
      <c r="B33" s="283"/>
      <c r="C33" s="284" t="s">
        <v>32</v>
      </c>
      <c r="D33" s="61">
        <v>8160</v>
      </c>
      <c r="E33" s="62">
        <v>8200</v>
      </c>
      <c r="F33" s="61">
        <f t="shared" si="2"/>
        <v>40</v>
      </c>
      <c r="G33" s="52"/>
    </row>
    <row r="34" spans="1:9" ht="18" customHeight="1" thickBot="1">
      <c r="A34" s="286" t="s">
        <v>1</v>
      </c>
      <c r="B34" s="286"/>
      <c r="C34" s="286"/>
      <c r="D34" s="53"/>
      <c r="E34" s="2"/>
      <c r="F34" s="54"/>
      <c r="G34" s="7" t="s">
        <v>2</v>
      </c>
      <c r="I34" s="1" t="s">
        <v>464</v>
      </c>
    </row>
    <row r="35" spans="1:9" s="14" customFormat="1" ht="30" customHeight="1">
      <c r="A35" s="240" t="s">
        <v>3</v>
      </c>
      <c r="B35" s="241" t="s">
        <v>4</v>
      </c>
      <c r="C35" s="241" t="s">
        <v>5</v>
      </c>
      <c r="D35" s="55" t="s">
        <v>6</v>
      </c>
      <c r="E35" s="11" t="s">
        <v>460</v>
      </c>
      <c r="F35" s="56" t="s">
        <v>8</v>
      </c>
      <c r="G35" s="13" t="s">
        <v>9</v>
      </c>
    </row>
    <row r="36" spans="1:9" ht="18.75" customHeight="1">
      <c r="A36" s="250" t="s">
        <v>34</v>
      </c>
      <c r="B36" s="261"/>
      <c r="C36" s="261"/>
      <c r="D36" s="20">
        <f>D37</f>
        <v>12867</v>
      </c>
      <c r="E36" s="262">
        <f>E37</f>
        <v>0</v>
      </c>
      <c r="F36" s="20">
        <f>F37</f>
        <v>-12867</v>
      </c>
      <c r="G36" s="32"/>
    </row>
    <row r="37" spans="1:9" ht="18.75" customHeight="1">
      <c r="A37" s="306"/>
      <c r="B37" s="272" t="s">
        <v>34</v>
      </c>
      <c r="C37" s="409"/>
      <c r="D37" s="36">
        <f>SUM(D38:D39)</f>
        <v>12867</v>
      </c>
      <c r="E37" s="39">
        <f>SUM(E38:E39)</f>
        <v>0</v>
      </c>
      <c r="F37" s="36">
        <f>SUM(F38:F39)</f>
        <v>-12867</v>
      </c>
      <c r="G37" s="38"/>
    </row>
    <row r="38" spans="1:9" ht="18.75" customHeight="1">
      <c r="A38" s="306"/>
      <c r="B38" s="275"/>
      <c r="C38" s="409" t="s">
        <v>35</v>
      </c>
      <c r="D38" s="26">
        <v>11332</v>
      </c>
      <c r="E38" s="30">
        <v>0</v>
      </c>
      <c r="F38" s="36">
        <f t="shared" ref="F38:F46" si="3">E38-D38</f>
        <v>-11332</v>
      </c>
      <c r="G38" s="38"/>
    </row>
    <row r="39" spans="1:9" ht="22.5" customHeight="1">
      <c r="A39" s="273"/>
      <c r="B39" s="275"/>
      <c r="C39" s="373" t="s">
        <v>36</v>
      </c>
      <c r="D39" s="26">
        <v>1535</v>
      </c>
      <c r="E39" s="30">
        <v>0</v>
      </c>
      <c r="F39" s="26">
        <f t="shared" si="3"/>
        <v>-1535</v>
      </c>
      <c r="G39" s="28"/>
    </row>
    <row r="40" spans="1:9" ht="18.75" customHeight="1">
      <c r="A40" s="293"/>
      <c r="B40" s="294"/>
      <c r="C40" s="274" t="s">
        <v>37</v>
      </c>
      <c r="D40" s="26">
        <v>0</v>
      </c>
      <c r="E40" s="30">
        <v>0</v>
      </c>
      <c r="F40" s="26">
        <v>0</v>
      </c>
      <c r="G40" s="28"/>
    </row>
    <row r="41" spans="1:9" ht="18.75" customHeight="1">
      <c r="A41" s="250" t="s">
        <v>38</v>
      </c>
      <c r="B41" s="261"/>
      <c r="C41" s="261"/>
      <c r="D41" s="107">
        <f>D42</f>
        <v>1340</v>
      </c>
      <c r="E41" s="297">
        <f>E42</f>
        <v>1340</v>
      </c>
      <c r="F41" s="20">
        <f t="shared" si="3"/>
        <v>0</v>
      </c>
      <c r="G41" s="32"/>
    </row>
    <row r="42" spans="1:9" ht="18.75" customHeight="1">
      <c r="A42" s="306"/>
      <c r="B42" s="272" t="s">
        <v>38</v>
      </c>
      <c r="C42" s="409"/>
      <c r="D42" s="36">
        <f>SUM(D43:D46)</f>
        <v>1340</v>
      </c>
      <c r="E42" s="39">
        <f>SUM(E43:E46)</f>
        <v>1340</v>
      </c>
      <c r="F42" s="26">
        <f t="shared" si="3"/>
        <v>0</v>
      </c>
      <c r="G42" s="38"/>
    </row>
    <row r="43" spans="1:9" ht="18.75" customHeight="1">
      <c r="A43" s="306"/>
      <c r="B43" s="275"/>
      <c r="C43" s="409" t="s">
        <v>39</v>
      </c>
      <c r="D43" s="26">
        <v>0</v>
      </c>
      <c r="E43" s="30">
        <v>0</v>
      </c>
      <c r="F43" s="26">
        <f t="shared" si="3"/>
        <v>0</v>
      </c>
      <c r="G43" s="38"/>
    </row>
    <row r="44" spans="1:9" ht="18.75" customHeight="1">
      <c r="A44" s="306"/>
      <c r="B44" s="275"/>
      <c r="C44" s="318" t="s">
        <v>40</v>
      </c>
      <c r="D44" s="26">
        <v>20</v>
      </c>
      <c r="E44" s="30">
        <v>20</v>
      </c>
      <c r="F44" s="26">
        <f t="shared" si="3"/>
        <v>0</v>
      </c>
      <c r="G44" s="38"/>
    </row>
    <row r="45" spans="1:9" ht="18.75" customHeight="1">
      <c r="A45" s="306"/>
      <c r="B45" s="275"/>
      <c r="C45" s="318" t="s">
        <v>465</v>
      </c>
      <c r="D45" s="36">
        <v>0</v>
      </c>
      <c r="E45" s="39">
        <v>0</v>
      </c>
      <c r="F45" s="36">
        <f t="shared" si="3"/>
        <v>0</v>
      </c>
      <c r="G45" s="38"/>
    </row>
    <row r="46" spans="1:9" ht="18.75" customHeight="1" thickBot="1">
      <c r="A46" s="390"/>
      <c r="B46" s="283"/>
      <c r="C46" s="416" t="s">
        <v>41</v>
      </c>
      <c r="D46" s="61">
        <v>1320</v>
      </c>
      <c r="E46" s="62">
        <v>1320</v>
      </c>
      <c r="F46" s="61">
        <f t="shared" si="3"/>
        <v>0</v>
      </c>
      <c r="G46" s="52"/>
    </row>
    <row r="47" spans="1:9" ht="18" customHeight="1">
      <c r="A47" s="63"/>
      <c r="B47" s="63"/>
      <c r="C47" s="64"/>
      <c r="D47" s="65"/>
      <c r="E47" s="66"/>
      <c r="F47" s="67"/>
      <c r="G47" s="68"/>
    </row>
    <row r="48" spans="1:9" ht="18" customHeight="1">
      <c r="A48" s="63"/>
      <c r="B48" s="63"/>
      <c r="C48" s="64"/>
      <c r="D48" s="65"/>
      <c r="E48" s="66"/>
      <c r="F48" s="67"/>
      <c r="G48" s="68"/>
    </row>
    <row r="49" spans="1:7" ht="18" customHeight="1">
      <c r="A49" s="63"/>
      <c r="B49" s="63"/>
      <c r="C49" s="64"/>
      <c r="D49" s="65"/>
      <c r="E49" s="66"/>
      <c r="F49" s="67"/>
      <c r="G49" s="68"/>
    </row>
    <row r="50" spans="1:7" ht="18" customHeight="1">
      <c r="A50" s="63"/>
      <c r="B50" s="63"/>
      <c r="C50" s="64"/>
      <c r="D50" s="65"/>
      <c r="E50" s="66"/>
      <c r="F50" s="67"/>
      <c r="G50" s="68"/>
    </row>
    <row r="51" spans="1:7" ht="18" customHeight="1">
      <c r="A51" s="63"/>
      <c r="B51" s="63"/>
      <c r="C51" s="64"/>
      <c r="D51" s="65"/>
      <c r="E51" s="66"/>
      <c r="F51" s="67"/>
      <c r="G51" s="68"/>
    </row>
    <row r="52" spans="1:7" ht="18" customHeight="1">
      <c r="A52" s="63"/>
      <c r="B52" s="63"/>
      <c r="C52" s="64"/>
      <c r="D52" s="65"/>
      <c r="E52" s="66"/>
      <c r="F52" s="67"/>
      <c r="G52" s="68"/>
    </row>
    <row r="53" spans="1:7" ht="18" customHeight="1">
      <c r="A53" s="63"/>
      <c r="B53" s="63"/>
      <c r="C53" s="64"/>
      <c r="D53" s="65"/>
      <c r="E53" s="66"/>
      <c r="F53" s="67"/>
      <c r="G53" s="68"/>
    </row>
    <row r="54" spans="1:7" ht="18" customHeight="1">
      <c r="A54" s="63"/>
      <c r="B54" s="63"/>
      <c r="C54" s="64"/>
      <c r="D54" s="65"/>
      <c r="E54" s="66"/>
      <c r="F54" s="67"/>
      <c r="G54" s="68"/>
    </row>
    <row r="55" spans="1:7" ht="18" customHeight="1">
      <c r="A55" s="63"/>
      <c r="B55" s="63"/>
      <c r="C55" s="64"/>
      <c r="D55" s="65"/>
      <c r="E55" s="66"/>
      <c r="F55" s="67"/>
      <c r="G55" s="68"/>
    </row>
    <row r="56" spans="1:7" ht="18" customHeight="1">
      <c r="A56" s="63"/>
      <c r="B56" s="63"/>
      <c r="C56" s="64"/>
      <c r="D56" s="65"/>
      <c r="E56" s="66"/>
      <c r="F56" s="67"/>
      <c r="G56" s="68"/>
    </row>
    <row r="57" spans="1:7" ht="18" customHeight="1">
      <c r="A57" s="63"/>
      <c r="B57" s="63"/>
      <c r="C57" s="64"/>
      <c r="D57" s="65"/>
      <c r="E57" s="66"/>
      <c r="F57" s="67"/>
      <c r="G57" s="68"/>
    </row>
    <row r="58" spans="1:7" ht="18" customHeight="1">
      <c r="A58" s="63"/>
      <c r="B58" s="63"/>
      <c r="C58" s="64"/>
      <c r="D58" s="65"/>
      <c r="E58" s="66"/>
      <c r="F58" s="67"/>
      <c r="G58" s="68"/>
    </row>
    <row r="59" spans="1:7" ht="18" customHeight="1">
      <c r="A59" s="63"/>
      <c r="B59" s="63"/>
      <c r="C59" s="64"/>
      <c r="D59" s="65"/>
      <c r="E59" s="66"/>
      <c r="F59" s="67"/>
      <c r="G59" s="68"/>
    </row>
    <row r="60" spans="1:7" ht="18" customHeight="1">
      <c r="A60" s="63"/>
      <c r="B60" s="63"/>
      <c r="C60" s="64"/>
      <c r="D60" s="65"/>
      <c r="E60" s="66"/>
      <c r="F60" s="67"/>
      <c r="G60" s="68"/>
    </row>
    <row r="61" spans="1:7" ht="18" customHeight="1">
      <c r="A61" s="63"/>
      <c r="B61" s="63"/>
      <c r="C61" s="64"/>
      <c r="D61" s="65"/>
      <c r="E61" s="66"/>
      <c r="F61" s="67"/>
      <c r="G61" s="68"/>
    </row>
    <row r="62" spans="1:7" ht="18" customHeight="1">
      <c r="A62" s="63"/>
      <c r="B62" s="63"/>
      <c r="C62" s="64"/>
      <c r="D62" s="65"/>
      <c r="E62" s="66"/>
      <c r="F62" s="67"/>
      <c r="G62" s="68"/>
    </row>
    <row r="63" spans="1:7" ht="18" customHeight="1">
      <c r="A63" s="63"/>
      <c r="B63" s="63"/>
      <c r="C63" s="64"/>
      <c r="D63" s="65"/>
      <c r="E63" s="66"/>
      <c r="F63" s="67"/>
      <c r="G63" s="68"/>
    </row>
    <row r="64" spans="1:7" ht="18" customHeight="1">
      <c r="A64" s="63"/>
      <c r="B64" s="63"/>
      <c r="C64" s="64"/>
      <c r="D64" s="65"/>
      <c r="E64" s="66"/>
      <c r="F64" s="67"/>
      <c r="G64" s="68"/>
    </row>
    <row r="65" spans="1:7" ht="18" customHeight="1">
      <c r="A65" s="63"/>
      <c r="B65" s="63"/>
      <c r="C65" s="64"/>
      <c r="D65" s="65"/>
      <c r="E65" s="66"/>
      <c r="F65" s="67"/>
      <c r="G65" s="68"/>
    </row>
    <row r="66" spans="1:7" ht="18" customHeight="1">
      <c r="A66" s="63"/>
      <c r="B66" s="63"/>
      <c r="C66" s="64"/>
      <c r="D66" s="65"/>
      <c r="E66" s="66"/>
      <c r="F66" s="67"/>
      <c r="G66" s="68"/>
    </row>
    <row r="67" spans="1:7" ht="18" customHeight="1">
      <c r="A67" s="63"/>
      <c r="B67" s="63"/>
      <c r="C67" s="64"/>
      <c r="D67" s="65"/>
      <c r="E67" s="66"/>
      <c r="F67" s="67"/>
      <c r="G67" s="68"/>
    </row>
    <row r="68" spans="1:7" ht="18" customHeight="1">
      <c r="A68" s="63"/>
      <c r="B68" s="63"/>
      <c r="C68" s="64"/>
      <c r="D68" s="65"/>
      <c r="E68" s="66"/>
      <c r="F68" s="67"/>
      <c r="G68" s="68"/>
    </row>
    <row r="69" spans="1:7" ht="18" customHeight="1">
      <c r="A69" s="63"/>
      <c r="B69" s="63"/>
      <c r="C69" s="64"/>
      <c r="D69" s="65"/>
      <c r="E69" s="66"/>
      <c r="F69" s="67"/>
      <c r="G69" s="68"/>
    </row>
    <row r="70" spans="1:7" ht="18" customHeight="1">
      <c r="A70" s="63"/>
      <c r="B70" s="63"/>
      <c r="C70" s="64"/>
      <c r="D70" s="65"/>
      <c r="E70" s="66"/>
      <c r="F70" s="67"/>
      <c r="G70" s="68"/>
    </row>
    <row r="71" spans="1:7" ht="18" customHeight="1">
      <c r="A71" s="63"/>
      <c r="B71" s="63"/>
      <c r="C71" s="64"/>
      <c r="D71" s="65"/>
      <c r="E71" s="66"/>
      <c r="F71" s="67"/>
      <c r="G71" s="68"/>
    </row>
    <row r="72" spans="1:7" ht="18" customHeight="1">
      <c r="A72" s="63"/>
      <c r="B72" s="63"/>
      <c r="C72" s="64"/>
      <c r="D72" s="65"/>
      <c r="E72" s="66"/>
      <c r="F72" s="67"/>
      <c r="G72" s="68"/>
    </row>
    <row r="73" spans="1:7" ht="18" customHeight="1" thickBot="1">
      <c r="A73" s="6" t="s">
        <v>42</v>
      </c>
      <c r="B73" s="6"/>
      <c r="C73" s="6"/>
      <c r="D73" s="53"/>
      <c r="E73" s="2"/>
      <c r="F73" s="54"/>
      <c r="G73" s="7" t="s">
        <v>2</v>
      </c>
    </row>
    <row r="74" spans="1:7" ht="30" customHeight="1">
      <c r="A74" s="8" t="s">
        <v>3</v>
      </c>
      <c r="B74" s="9" t="s">
        <v>4</v>
      </c>
      <c r="C74" s="9" t="s">
        <v>5</v>
      </c>
      <c r="D74" s="55" t="s">
        <v>459</v>
      </c>
      <c r="E74" s="11" t="s">
        <v>460</v>
      </c>
      <c r="F74" s="56" t="s">
        <v>8</v>
      </c>
      <c r="G74" s="13" t="s">
        <v>9</v>
      </c>
    </row>
    <row r="75" spans="1:7" s="14" customFormat="1" ht="24.95" customHeight="1">
      <c r="A75" s="629" t="s">
        <v>43</v>
      </c>
      <c r="B75" s="630"/>
      <c r="C75" s="631"/>
      <c r="D75" s="15">
        <f>D76+D95+D100+D122+D125+D131+D134+D138+D141+D144</f>
        <v>103365</v>
      </c>
      <c r="E75" s="408">
        <f>E76+E95+E100+E122+E125+E131+E134+E138+E141+E144</f>
        <v>94716</v>
      </c>
      <c r="F75" s="15">
        <f>F76+F95+F100+F122+F125+F131+F134+F138+F144</f>
        <v>-8649</v>
      </c>
      <c r="G75" s="17"/>
    </row>
    <row r="76" spans="1:7" ht="18.75" customHeight="1">
      <c r="A76" s="31" t="s">
        <v>44</v>
      </c>
      <c r="B76" s="19"/>
      <c r="C76" s="19"/>
      <c r="D76" s="20">
        <f>D77+D84+D88</f>
        <v>72588</v>
      </c>
      <c r="E76" s="262">
        <f>E77+E84+E88</f>
        <v>72039</v>
      </c>
      <c r="F76" s="20">
        <f>F77+F84+F88</f>
        <v>-549</v>
      </c>
      <c r="G76" s="22"/>
    </row>
    <row r="77" spans="1:7" ht="18.75" customHeight="1">
      <c r="A77" s="23"/>
      <c r="B77" s="24" t="s">
        <v>45</v>
      </c>
      <c r="C77" s="25"/>
      <c r="D77" s="26">
        <f>SUM(D78:D83)</f>
        <v>63648</v>
      </c>
      <c r="E77" s="30">
        <f>SUM(E78:E83)</f>
        <v>63379</v>
      </c>
      <c r="F77" s="26">
        <f>SUM(F78:F83)</f>
        <v>-269</v>
      </c>
      <c r="G77" s="28"/>
    </row>
    <row r="78" spans="1:7" ht="18.75" customHeight="1">
      <c r="A78" s="23"/>
      <c r="B78" s="33"/>
      <c r="C78" s="25" t="s">
        <v>46</v>
      </c>
      <c r="D78" s="26">
        <v>42912</v>
      </c>
      <c r="E78" s="30">
        <v>43012</v>
      </c>
      <c r="F78" s="26">
        <f t="shared" ref="F78:F108" si="4">E78-D78</f>
        <v>100</v>
      </c>
      <c r="G78" s="28"/>
    </row>
    <row r="79" spans="1:7" ht="18.75" customHeight="1">
      <c r="A79" s="23"/>
      <c r="B79" s="33"/>
      <c r="C79" s="69" t="s">
        <v>47</v>
      </c>
      <c r="D79" s="26">
        <v>9807</v>
      </c>
      <c r="E79" s="30">
        <v>9582</v>
      </c>
      <c r="F79" s="26">
        <f t="shared" si="4"/>
        <v>-225</v>
      </c>
      <c r="G79" s="28"/>
    </row>
    <row r="80" spans="1:7" ht="18.75" customHeight="1">
      <c r="A80" s="23"/>
      <c r="B80" s="33"/>
      <c r="C80" s="29" t="s">
        <v>48</v>
      </c>
      <c r="D80" s="26">
        <v>0</v>
      </c>
      <c r="E80" s="30">
        <v>0</v>
      </c>
      <c r="F80" s="26">
        <f t="shared" si="4"/>
        <v>0</v>
      </c>
      <c r="G80" s="28"/>
    </row>
    <row r="81" spans="1:7" ht="18.75" customHeight="1">
      <c r="A81" s="23"/>
      <c r="B81" s="33"/>
      <c r="C81" s="69" t="s">
        <v>49</v>
      </c>
      <c r="D81" s="26">
        <v>4694</v>
      </c>
      <c r="E81" s="30">
        <v>4683</v>
      </c>
      <c r="F81" s="26">
        <f t="shared" si="4"/>
        <v>-11</v>
      </c>
      <c r="G81" s="28"/>
    </row>
    <row r="82" spans="1:7" ht="18.75" customHeight="1">
      <c r="A82" s="23"/>
      <c r="B82" s="33"/>
      <c r="C82" s="72" t="s">
        <v>50</v>
      </c>
      <c r="D82" s="26">
        <v>5465</v>
      </c>
      <c r="E82" s="30">
        <v>5452</v>
      </c>
      <c r="F82" s="26">
        <f t="shared" si="4"/>
        <v>-13</v>
      </c>
      <c r="G82" s="28"/>
    </row>
    <row r="83" spans="1:7" ht="18.75" customHeight="1">
      <c r="A83" s="23"/>
      <c r="B83" s="33"/>
      <c r="C83" s="69" t="s">
        <v>51</v>
      </c>
      <c r="D83" s="26">
        <v>770</v>
      </c>
      <c r="E83" s="30">
        <v>650</v>
      </c>
      <c r="F83" s="26">
        <f t="shared" si="4"/>
        <v>-120</v>
      </c>
      <c r="G83" s="28"/>
    </row>
    <row r="84" spans="1:7" ht="18.75" customHeight="1">
      <c r="A84" s="23"/>
      <c r="B84" s="24" t="s">
        <v>52</v>
      </c>
      <c r="C84" s="25"/>
      <c r="D84" s="26">
        <f>SUM(D85:D87)</f>
        <v>250</v>
      </c>
      <c r="E84" s="30">
        <f>SUM(E85:E87)</f>
        <v>250</v>
      </c>
      <c r="F84" s="26">
        <f t="shared" si="4"/>
        <v>0</v>
      </c>
      <c r="G84" s="73"/>
    </row>
    <row r="85" spans="1:7" ht="18.75" customHeight="1">
      <c r="A85" s="23"/>
      <c r="B85" s="33"/>
      <c r="C85" s="25" t="s">
        <v>53</v>
      </c>
      <c r="D85" s="26">
        <v>100</v>
      </c>
      <c r="E85" s="30">
        <v>100</v>
      </c>
      <c r="F85" s="26">
        <f t="shared" si="4"/>
        <v>0</v>
      </c>
      <c r="G85" s="73"/>
    </row>
    <row r="86" spans="1:7" ht="18.75" customHeight="1">
      <c r="A86" s="23"/>
      <c r="B86" s="33"/>
      <c r="C86" s="25" t="s">
        <v>54</v>
      </c>
      <c r="D86" s="26">
        <v>0</v>
      </c>
      <c r="E86" s="30">
        <v>0</v>
      </c>
      <c r="F86" s="26">
        <f t="shared" si="4"/>
        <v>0</v>
      </c>
      <c r="G86" s="73"/>
    </row>
    <row r="87" spans="1:7" ht="18.75" customHeight="1">
      <c r="A87" s="23"/>
      <c r="B87" s="33"/>
      <c r="C87" s="25" t="s">
        <v>55</v>
      </c>
      <c r="D87" s="26">
        <v>150</v>
      </c>
      <c r="E87" s="30">
        <v>150</v>
      </c>
      <c r="F87" s="26">
        <f t="shared" si="4"/>
        <v>0</v>
      </c>
      <c r="G87" s="73"/>
    </row>
    <row r="88" spans="1:7" ht="18.75" customHeight="1">
      <c r="A88" s="23"/>
      <c r="B88" s="24" t="s">
        <v>56</v>
      </c>
      <c r="C88" s="25"/>
      <c r="D88" s="26">
        <f>SUM(D89:D94)</f>
        <v>8690</v>
      </c>
      <c r="E88" s="30">
        <f>SUM(E89:E94)</f>
        <v>8410</v>
      </c>
      <c r="F88" s="26">
        <f t="shared" si="4"/>
        <v>-280</v>
      </c>
      <c r="G88" s="73"/>
    </row>
    <row r="89" spans="1:7" ht="18.75" customHeight="1">
      <c r="A89" s="34"/>
      <c r="B89" s="33"/>
      <c r="C89" s="74" t="s">
        <v>57</v>
      </c>
      <c r="D89" s="26">
        <v>720</v>
      </c>
      <c r="E89" s="30">
        <v>720</v>
      </c>
      <c r="F89" s="26">
        <f t="shared" si="4"/>
        <v>0</v>
      </c>
      <c r="G89" s="73"/>
    </row>
    <row r="90" spans="1:7" ht="18.75" customHeight="1">
      <c r="A90" s="34"/>
      <c r="B90" s="33"/>
      <c r="C90" s="75" t="s">
        <v>58</v>
      </c>
      <c r="D90" s="26">
        <v>3600</v>
      </c>
      <c r="E90" s="30">
        <v>3080</v>
      </c>
      <c r="F90" s="26">
        <f t="shared" si="4"/>
        <v>-520</v>
      </c>
      <c r="G90" s="76"/>
    </row>
    <row r="91" spans="1:7" ht="18.75" customHeight="1">
      <c r="A91" s="23"/>
      <c r="B91" s="33"/>
      <c r="C91" s="29" t="s">
        <v>59</v>
      </c>
      <c r="D91" s="26">
        <v>2260</v>
      </c>
      <c r="E91" s="30">
        <v>2500</v>
      </c>
      <c r="F91" s="26">
        <f t="shared" si="4"/>
        <v>240</v>
      </c>
      <c r="G91" s="76"/>
    </row>
    <row r="92" spans="1:7" ht="18.75" customHeight="1">
      <c r="A92" s="23"/>
      <c r="B92" s="33"/>
      <c r="C92" s="29" t="s">
        <v>60</v>
      </c>
      <c r="D92" s="70">
        <v>600</v>
      </c>
      <c r="E92" s="71">
        <v>600</v>
      </c>
      <c r="F92" s="26">
        <f t="shared" si="4"/>
        <v>0</v>
      </c>
      <c r="G92" s="73"/>
    </row>
    <row r="93" spans="1:7" ht="18.75" customHeight="1">
      <c r="A93" s="23"/>
      <c r="B93" s="33"/>
      <c r="C93" s="29" t="s">
        <v>61</v>
      </c>
      <c r="D93" s="70">
        <v>0</v>
      </c>
      <c r="E93" s="71">
        <v>0</v>
      </c>
      <c r="F93" s="26">
        <f t="shared" si="4"/>
        <v>0</v>
      </c>
      <c r="G93" s="73"/>
    </row>
    <row r="94" spans="1:7" ht="18.75" customHeight="1">
      <c r="A94" s="58"/>
      <c r="B94" s="29"/>
      <c r="C94" s="29" t="s">
        <v>62</v>
      </c>
      <c r="D94" s="70">
        <v>1510</v>
      </c>
      <c r="E94" s="71">
        <v>1510</v>
      </c>
      <c r="F94" s="26">
        <f t="shared" si="4"/>
        <v>0</v>
      </c>
      <c r="G94" s="73"/>
    </row>
    <row r="95" spans="1:7" ht="18.75" customHeight="1">
      <c r="A95" s="31" t="s">
        <v>63</v>
      </c>
      <c r="B95" s="77"/>
      <c r="C95" s="19"/>
      <c r="D95" s="20">
        <f>D96</f>
        <v>8500</v>
      </c>
      <c r="E95" s="262">
        <f>E96</f>
        <v>2200</v>
      </c>
      <c r="F95" s="20">
        <f t="shared" si="4"/>
        <v>-6300</v>
      </c>
      <c r="G95" s="78"/>
    </row>
    <row r="96" spans="1:7" ht="18.75" customHeight="1">
      <c r="A96" s="23"/>
      <c r="B96" s="24" t="s">
        <v>64</v>
      </c>
      <c r="C96" s="29"/>
      <c r="D96" s="70">
        <f>SUM(D97:D99)</f>
        <v>8500</v>
      </c>
      <c r="E96" s="71">
        <f>SUM(E97:E99)</f>
        <v>2200</v>
      </c>
      <c r="F96" s="26">
        <f t="shared" si="4"/>
        <v>-6300</v>
      </c>
      <c r="G96" s="73"/>
    </row>
    <row r="97" spans="1:7" ht="18.75" customHeight="1">
      <c r="A97" s="23"/>
      <c r="B97" s="33"/>
      <c r="C97" s="29" t="s">
        <v>64</v>
      </c>
      <c r="D97" s="26">
        <v>0</v>
      </c>
      <c r="E97" s="30">
        <v>0</v>
      </c>
      <c r="F97" s="26">
        <f t="shared" si="4"/>
        <v>0</v>
      </c>
      <c r="G97" s="73"/>
    </row>
    <row r="98" spans="1:7" ht="18.75" customHeight="1">
      <c r="A98" s="80"/>
      <c r="B98" s="81"/>
      <c r="C98" s="25" t="s">
        <v>65</v>
      </c>
      <c r="D98" s="26">
        <v>5000</v>
      </c>
      <c r="E98" s="30">
        <v>1200</v>
      </c>
      <c r="F98" s="26">
        <f t="shared" si="4"/>
        <v>-3800</v>
      </c>
      <c r="G98" s="82"/>
    </row>
    <row r="99" spans="1:7" s="14" customFormat="1" ht="18.75" customHeight="1">
      <c r="A99" s="23"/>
      <c r="B99" s="33"/>
      <c r="C99" s="24" t="s">
        <v>66</v>
      </c>
      <c r="D99" s="26">
        <v>3500</v>
      </c>
      <c r="E99" s="30">
        <v>1000</v>
      </c>
      <c r="F99" s="36">
        <f t="shared" si="4"/>
        <v>-2500</v>
      </c>
      <c r="G99" s="83"/>
    </row>
    <row r="100" spans="1:7" ht="18.75" customHeight="1">
      <c r="A100" s="31" t="s">
        <v>67</v>
      </c>
      <c r="B100" s="77"/>
      <c r="C100" s="19"/>
      <c r="D100" s="20">
        <f>D101+D111</f>
        <v>20540</v>
      </c>
      <c r="E100" s="262">
        <f>E101+E111</f>
        <v>19740</v>
      </c>
      <c r="F100" s="20">
        <f t="shared" si="4"/>
        <v>-800</v>
      </c>
      <c r="G100" s="78"/>
    </row>
    <row r="101" spans="1:7" ht="18.75" customHeight="1">
      <c r="A101" s="23"/>
      <c r="B101" s="24" t="s">
        <v>56</v>
      </c>
      <c r="C101" s="25"/>
      <c r="D101" s="26">
        <f>SUM(D102:D108)</f>
        <v>10320</v>
      </c>
      <c r="E101" s="30">
        <f>SUM(E102:E108)</f>
        <v>10440</v>
      </c>
      <c r="F101" s="26">
        <f t="shared" si="4"/>
        <v>120</v>
      </c>
      <c r="G101" s="84"/>
    </row>
    <row r="102" spans="1:7" ht="18.75" customHeight="1">
      <c r="A102" s="23"/>
      <c r="B102" s="33"/>
      <c r="C102" s="25" t="s">
        <v>68</v>
      </c>
      <c r="D102" s="36">
        <v>5640</v>
      </c>
      <c r="E102" s="39">
        <v>5760</v>
      </c>
      <c r="F102" s="26">
        <f t="shared" si="4"/>
        <v>120</v>
      </c>
      <c r="G102" s="73"/>
    </row>
    <row r="103" spans="1:7" ht="18.75" customHeight="1">
      <c r="A103" s="23"/>
      <c r="B103" s="33"/>
      <c r="C103" s="25" t="s">
        <v>69</v>
      </c>
      <c r="D103" s="26">
        <v>1200</v>
      </c>
      <c r="E103" s="30">
        <v>1200</v>
      </c>
      <c r="F103" s="26">
        <f t="shared" si="4"/>
        <v>0</v>
      </c>
      <c r="G103" s="73"/>
    </row>
    <row r="104" spans="1:7" ht="18.75" customHeight="1">
      <c r="A104" s="23"/>
      <c r="B104" s="33"/>
      <c r="C104" s="29" t="s">
        <v>70</v>
      </c>
      <c r="D104" s="26">
        <v>0</v>
      </c>
      <c r="E104" s="30">
        <v>0</v>
      </c>
      <c r="F104" s="26">
        <f t="shared" si="4"/>
        <v>0</v>
      </c>
      <c r="G104" s="76"/>
    </row>
    <row r="105" spans="1:7" ht="18.75" customHeight="1">
      <c r="A105" s="23"/>
      <c r="B105" s="33"/>
      <c r="C105" s="25" t="s">
        <v>71</v>
      </c>
      <c r="D105" s="36">
        <v>920</v>
      </c>
      <c r="E105" s="39">
        <v>920</v>
      </c>
      <c r="F105" s="26">
        <f t="shared" si="4"/>
        <v>0</v>
      </c>
      <c r="G105" s="73"/>
    </row>
    <row r="106" spans="1:7" ht="18.75" customHeight="1">
      <c r="A106" s="23"/>
      <c r="B106" s="33"/>
      <c r="C106" s="29" t="s">
        <v>72</v>
      </c>
      <c r="D106" s="26">
        <v>0</v>
      </c>
      <c r="E106" s="30">
        <v>0</v>
      </c>
      <c r="F106" s="26">
        <f t="shared" si="4"/>
        <v>0</v>
      </c>
      <c r="G106" s="76"/>
    </row>
    <row r="107" spans="1:7" ht="18.75" customHeight="1">
      <c r="A107" s="23"/>
      <c r="B107" s="33"/>
      <c r="C107" s="85" t="s">
        <v>75</v>
      </c>
      <c r="D107" s="26">
        <v>160</v>
      </c>
      <c r="E107" s="30">
        <v>160</v>
      </c>
      <c r="F107" s="86">
        <f t="shared" si="4"/>
        <v>0</v>
      </c>
      <c r="G107" s="88"/>
    </row>
    <row r="108" spans="1:7" ht="18.75" customHeight="1" thickBot="1">
      <c r="A108" s="89"/>
      <c r="B108" s="48"/>
      <c r="C108" s="90" t="s">
        <v>76</v>
      </c>
      <c r="D108" s="61">
        <v>2400</v>
      </c>
      <c r="E108" s="62">
        <v>2400</v>
      </c>
      <c r="F108" s="61">
        <f t="shared" si="4"/>
        <v>0</v>
      </c>
      <c r="G108" s="91"/>
    </row>
    <row r="109" spans="1:7" ht="18.75" customHeight="1" thickBot="1">
      <c r="A109" s="6" t="s">
        <v>42</v>
      </c>
      <c r="B109" s="6"/>
      <c r="C109" s="6"/>
      <c r="D109" s="53"/>
      <c r="E109" s="2"/>
      <c r="F109" s="54"/>
      <c r="G109" s="7" t="s">
        <v>2</v>
      </c>
    </row>
    <row r="110" spans="1:7" ht="30" customHeight="1">
      <c r="A110" s="8" t="s">
        <v>3</v>
      </c>
      <c r="B110" s="9" t="s">
        <v>4</v>
      </c>
      <c r="C110" s="9" t="s">
        <v>5</v>
      </c>
      <c r="D110" s="55" t="s">
        <v>6</v>
      </c>
      <c r="E110" s="11" t="s">
        <v>460</v>
      </c>
      <c r="F110" s="56" t="s">
        <v>8</v>
      </c>
      <c r="G110" s="13" t="s">
        <v>9</v>
      </c>
    </row>
    <row r="111" spans="1:7" ht="18.75" customHeight="1">
      <c r="A111" s="23" t="s">
        <v>67</v>
      </c>
      <c r="B111" s="33" t="s">
        <v>67</v>
      </c>
      <c r="C111" s="25"/>
      <c r="D111" s="26">
        <f>SUM(D112:D121)</f>
        <v>10220</v>
      </c>
      <c r="E111" s="30">
        <f>SUM(E112:E121)</f>
        <v>9300</v>
      </c>
      <c r="F111" s="26">
        <f t="shared" ref="F111:F121" si="5">E111-D111</f>
        <v>-920</v>
      </c>
      <c r="G111" s="73"/>
    </row>
    <row r="112" spans="1:7" ht="18.75" customHeight="1">
      <c r="A112" s="23"/>
      <c r="B112" s="33"/>
      <c r="C112" s="523" t="s">
        <v>449</v>
      </c>
      <c r="D112" s="36">
        <v>0</v>
      </c>
      <c r="E112" s="39">
        <v>0</v>
      </c>
      <c r="F112" s="26">
        <f t="shared" si="5"/>
        <v>0</v>
      </c>
      <c r="G112" s="73"/>
    </row>
    <row r="113" spans="1:7" ht="18.75" customHeight="1">
      <c r="A113" s="23"/>
      <c r="B113" s="33"/>
      <c r="C113" s="523" t="s">
        <v>450</v>
      </c>
      <c r="D113" s="36">
        <v>800</v>
      </c>
      <c r="E113" s="39">
        <v>800</v>
      </c>
      <c r="F113" s="26">
        <f t="shared" si="5"/>
        <v>0</v>
      </c>
      <c r="G113" s="73"/>
    </row>
    <row r="114" spans="1:7" ht="18.75" customHeight="1">
      <c r="A114" s="23"/>
      <c r="B114" s="33"/>
      <c r="C114" s="523" t="s">
        <v>451</v>
      </c>
      <c r="D114" s="36">
        <v>0</v>
      </c>
      <c r="E114" s="39">
        <v>0</v>
      </c>
      <c r="F114" s="26">
        <f t="shared" si="5"/>
        <v>0</v>
      </c>
      <c r="G114" s="73"/>
    </row>
    <row r="115" spans="1:7" ht="18.75" customHeight="1">
      <c r="A115" s="23"/>
      <c r="B115" s="33"/>
      <c r="C115" s="523" t="s">
        <v>134</v>
      </c>
      <c r="D115" s="36">
        <v>1400</v>
      </c>
      <c r="E115" s="39">
        <v>1400</v>
      </c>
      <c r="F115" s="26">
        <f t="shared" si="5"/>
        <v>0</v>
      </c>
      <c r="G115" s="73"/>
    </row>
    <row r="116" spans="1:7" ht="18.75" customHeight="1">
      <c r="A116" s="23"/>
      <c r="B116" s="33"/>
      <c r="C116" s="523" t="s">
        <v>452</v>
      </c>
      <c r="D116" s="36">
        <v>200</v>
      </c>
      <c r="E116" s="39">
        <v>50</v>
      </c>
      <c r="F116" s="26">
        <f t="shared" si="5"/>
        <v>-150</v>
      </c>
      <c r="G116" s="73"/>
    </row>
    <row r="117" spans="1:7" ht="18.75" customHeight="1">
      <c r="A117" s="23"/>
      <c r="B117" s="33"/>
      <c r="C117" s="523" t="s">
        <v>453</v>
      </c>
      <c r="D117" s="36">
        <v>1360</v>
      </c>
      <c r="E117" s="39">
        <v>1360</v>
      </c>
      <c r="F117" s="26">
        <f t="shared" si="5"/>
        <v>0</v>
      </c>
      <c r="G117" s="73"/>
    </row>
    <row r="118" spans="1:7" ht="18.75" customHeight="1">
      <c r="A118" s="23"/>
      <c r="B118" s="33"/>
      <c r="C118" s="523" t="s">
        <v>454</v>
      </c>
      <c r="D118" s="36">
        <v>2320</v>
      </c>
      <c r="E118" s="39">
        <v>1760</v>
      </c>
      <c r="F118" s="26">
        <f t="shared" si="5"/>
        <v>-560</v>
      </c>
      <c r="G118" s="73"/>
    </row>
    <row r="119" spans="1:7" ht="18.75" customHeight="1">
      <c r="A119" s="23"/>
      <c r="B119" s="33"/>
      <c r="C119" s="523" t="s">
        <v>455</v>
      </c>
      <c r="D119" s="36">
        <v>1740</v>
      </c>
      <c r="E119" s="39">
        <v>1820</v>
      </c>
      <c r="F119" s="26">
        <f t="shared" si="5"/>
        <v>80</v>
      </c>
      <c r="G119" s="73"/>
    </row>
    <row r="120" spans="1:7" ht="18.75" customHeight="1">
      <c r="A120" s="23"/>
      <c r="B120" s="33"/>
      <c r="C120" s="524" t="s">
        <v>456</v>
      </c>
      <c r="D120" s="26">
        <v>2100</v>
      </c>
      <c r="E120" s="30">
        <v>1900</v>
      </c>
      <c r="F120" s="26">
        <f t="shared" si="5"/>
        <v>-200</v>
      </c>
      <c r="G120" s="73"/>
    </row>
    <row r="121" spans="1:7" ht="18.75" customHeight="1">
      <c r="A121" s="23"/>
      <c r="B121" s="33"/>
      <c r="C121" s="523" t="s">
        <v>457</v>
      </c>
      <c r="D121" s="36">
        <v>300</v>
      </c>
      <c r="E121" s="39">
        <v>210</v>
      </c>
      <c r="F121" s="26">
        <f t="shared" si="5"/>
        <v>-90</v>
      </c>
      <c r="G121" s="73"/>
    </row>
    <row r="122" spans="1:7" ht="18.75" customHeight="1">
      <c r="A122" s="31" t="s">
        <v>103</v>
      </c>
      <c r="B122" s="77"/>
      <c r="C122" s="19"/>
      <c r="D122" s="20">
        <f>D123</f>
        <v>0</v>
      </c>
      <c r="E122" s="262">
        <f>E123</f>
        <v>0</v>
      </c>
      <c r="F122" s="20">
        <f>E122-D122</f>
        <v>0</v>
      </c>
      <c r="G122" s="32"/>
    </row>
    <row r="123" spans="1:7" ht="18.75" customHeight="1">
      <c r="A123" s="23"/>
      <c r="B123" s="24" t="s">
        <v>103</v>
      </c>
      <c r="C123" s="25"/>
      <c r="D123" s="26">
        <f>D124</f>
        <v>0</v>
      </c>
      <c r="E123" s="30">
        <f>E124</f>
        <v>0</v>
      </c>
      <c r="F123" s="15">
        <f>E123-D123</f>
        <v>0</v>
      </c>
      <c r="G123" s="28"/>
    </row>
    <row r="124" spans="1:7" ht="18.75" customHeight="1">
      <c r="A124" s="58"/>
      <c r="B124" s="29"/>
      <c r="C124" s="25" t="s">
        <v>104</v>
      </c>
      <c r="D124" s="26">
        <v>0</v>
      </c>
      <c r="E124" s="30">
        <v>0</v>
      </c>
      <c r="F124" s="15">
        <f>E124-D124</f>
        <v>0</v>
      </c>
      <c r="G124" s="28"/>
    </row>
    <row r="125" spans="1:7" ht="18.75" customHeight="1">
      <c r="A125" s="97" t="s">
        <v>105</v>
      </c>
      <c r="B125" s="98"/>
      <c r="C125" s="98"/>
      <c r="D125" s="99">
        <f>D126+D128</f>
        <v>0</v>
      </c>
      <c r="E125" s="423">
        <f>E126+E128</f>
        <v>0</v>
      </c>
      <c r="F125" s="99">
        <f>F126+F128</f>
        <v>0</v>
      </c>
      <c r="G125" s="101"/>
    </row>
    <row r="126" spans="1:7" ht="18.75" customHeight="1">
      <c r="A126" s="34"/>
      <c r="B126" s="24" t="s">
        <v>105</v>
      </c>
      <c r="C126" s="25"/>
      <c r="D126" s="26">
        <f>D127</f>
        <v>0</v>
      </c>
      <c r="E126" s="30">
        <f>E127</f>
        <v>0</v>
      </c>
      <c r="F126" s="26">
        <f>D126-E126</f>
        <v>0</v>
      </c>
      <c r="G126" s="28"/>
    </row>
    <row r="127" spans="1:7" ht="18.75" customHeight="1">
      <c r="A127" s="23"/>
      <c r="B127" s="75"/>
      <c r="C127" s="29" t="s">
        <v>105</v>
      </c>
      <c r="D127" s="70">
        <v>0</v>
      </c>
      <c r="E127" s="71">
        <v>0</v>
      </c>
      <c r="F127" s="26">
        <f>E127-D127</f>
        <v>0</v>
      </c>
      <c r="G127" s="94"/>
    </row>
    <row r="128" spans="1:7" ht="18.75" customHeight="1">
      <c r="A128" s="23"/>
      <c r="B128" s="33" t="s">
        <v>106</v>
      </c>
      <c r="C128" s="75"/>
      <c r="D128" s="70">
        <f>SUM(D129:D130)</f>
        <v>0</v>
      </c>
      <c r="E128" s="71">
        <f t="shared" ref="E128" si="6">SUM(E129:E130)</f>
        <v>0</v>
      </c>
      <c r="F128" s="70">
        <f>E128-D128</f>
        <v>0</v>
      </c>
      <c r="G128" s="94"/>
    </row>
    <row r="129" spans="1:7" ht="18.75" customHeight="1">
      <c r="A129" s="23"/>
      <c r="B129" s="33"/>
      <c r="C129" s="25" t="s">
        <v>107</v>
      </c>
      <c r="D129" s="26">
        <v>0</v>
      </c>
      <c r="E129" s="30">
        <v>0</v>
      </c>
      <c r="F129" s="70">
        <f t="shared" ref="F129:F130" si="7">E129-D129</f>
        <v>0</v>
      </c>
      <c r="G129" s="28"/>
    </row>
    <row r="130" spans="1:7" ht="18.75" customHeight="1">
      <c r="A130" s="23"/>
      <c r="B130" s="33"/>
      <c r="C130" s="33" t="s">
        <v>108</v>
      </c>
      <c r="D130" s="103">
        <v>0</v>
      </c>
      <c r="E130" s="104">
        <v>0</v>
      </c>
      <c r="F130" s="70">
        <f t="shared" si="7"/>
        <v>0</v>
      </c>
      <c r="G130" s="105"/>
    </row>
    <row r="131" spans="1:7" ht="18.75" customHeight="1">
      <c r="A131" s="31" t="s">
        <v>109</v>
      </c>
      <c r="B131" s="77"/>
      <c r="C131" s="19"/>
      <c r="D131" s="20">
        <f>D132</f>
        <v>0</v>
      </c>
      <c r="E131" s="262">
        <f>E132</f>
        <v>0</v>
      </c>
      <c r="F131" s="20">
        <f>E131-D131</f>
        <v>0</v>
      </c>
      <c r="G131" s="32"/>
    </row>
    <row r="132" spans="1:7" ht="18.75" customHeight="1">
      <c r="A132" s="23"/>
      <c r="B132" s="24" t="s">
        <v>109</v>
      </c>
      <c r="C132" s="24"/>
      <c r="D132" s="26">
        <f>D133</f>
        <v>0</v>
      </c>
      <c r="E132" s="30">
        <f>E133</f>
        <v>0</v>
      </c>
      <c r="F132" s="15">
        <f>E132-D132</f>
        <v>0</v>
      </c>
      <c r="G132" s="38"/>
    </row>
    <row r="133" spans="1:7" ht="18.75" customHeight="1">
      <c r="A133" s="58"/>
      <c r="B133" s="29"/>
      <c r="C133" s="25" t="s">
        <v>110</v>
      </c>
      <c r="D133" s="26">
        <v>0</v>
      </c>
      <c r="E133" s="30">
        <v>0</v>
      </c>
      <c r="F133" s="15">
        <f>E133-D133</f>
        <v>0</v>
      </c>
      <c r="G133" s="28"/>
    </row>
    <row r="134" spans="1:7" ht="18.75" customHeight="1">
      <c r="A134" s="106" t="s">
        <v>156</v>
      </c>
      <c r="B134" s="98"/>
      <c r="C134" s="40"/>
      <c r="D134" s="107">
        <f>D135</f>
        <v>1737</v>
      </c>
      <c r="E134" s="297">
        <f>E135</f>
        <v>737</v>
      </c>
      <c r="F134" s="107">
        <f t="shared" ref="F134:F146" si="8">E134-D134</f>
        <v>-1000</v>
      </c>
      <c r="G134" s="109"/>
    </row>
    <row r="135" spans="1:7" ht="18.75" customHeight="1">
      <c r="A135" s="23"/>
      <c r="B135" s="92" t="s">
        <v>111</v>
      </c>
      <c r="C135" s="24"/>
      <c r="D135" s="36">
        <f>SUM(D136:D137)</f>
        <v>1737</v>
      </c>
      <c r="E135" s="39">
        <f>SUM(E136:E137)</f>
        <v>737</v>
      </c>
      <c r="F135" s="26">
        <f t="shared" si="8"/>
        <v>-1000</v>
      </c>
      <c r="G135" s="38"/>
    </row>
    <row r="136" spans="1:7" ht="18.75" customHeight="1">
      <c r="A136" s="23"/>
      <c r="B136" s="33"/>
      <c r="C136" s="24" t="s">
        <v>112</v>
      </c>
      <c r="D136" s="26">
        <v>137</v>
      </c>
      <c r="E136" s="30">
        <v>37</v>
      </c>
      <c r="F136" s="26">
        <f>D136-E136</f>
        <v>100</v>
      </c>
      <c r="G136" s="38"/>
    </row>
    <row r="137" spans="1:7" ht="18.75" customHeight="1">
      <c r="A137" s="23"/>
      <c r="B137" s="33"/>
      <c r="C137" s="24" t="s">
        <v>113</v>
      </c>
      <c r="D137" s="70">
        <v>1600</v>
      </c>
      <c r="E137" s="71">
        <v>700</v>
      </c>
      <c r="F137" s="26">
        <f t="shared" si="8"/>
        <v>-900</v>
      </c>
      <c r="G137" s="38"/>
    </row>
    <row r="138" spans="1:7" ht="18.75" customHeight="1">
      <c r="A138" s="31" t="s">
        <v>114</v>
      </c>
      <c r="B138" s="77"/>
      <c r="C138" s="19"/>
      <c r="D138" s="20">
        <f>D139</f>
        <v>0</v>
      </c>
      <c r="E138" s="262">
        <f>E139</f>
        <v>0</v>
      </c>
      <c r="F138" s="20">
        <f t="shared" si="8"/>
        <v>0</v>
      </c>
      <c r="G138" s="32"/>
    </row>
    <row r="139" spans="1:7" ht="18.75" customHeight="1">
      <c r="A139" s="23"/>
      <c r="B139" s="24" t="s">
        <v>115</v>
      </c>
      <c r="C139" s="24"/>
      <c r="D139" s="36">
        <f>D140</f>
        <v>0</v>
      </c>
      <c r="E139" s="39">
        <f>E140</f>
        <v>0</v>
      </c>
      <c r="F139" s="26">
        <f t="shared" si="8"/>
        <v>0</v>
      </c>
      <c r="G139" s="38"/>
    </row>
    <row r="140" spans="1:7" ht="18.75" customHeight="1">
      <c r="A140" s="23"/>
      <c r="B140" s="33"/>
      <c r="C140" s="24" t="s">
        <v>115</v>
      </c>
      <c r="D140" s="36">
        <v>0</v>
      </c>
      <c r="E140" s="39">
        <v>0</v>
      </c>
      <c r="F140" s="26">
        <v>0</v>
      </c>
      <c r="G140" s="38"/>
    </row>
    <row r="141" spans="1:7" ht="18.75" customHeight="1">
      <c r="A141" s="31" t="s">
        <v>116</v>
      </c>
      <c r="B141" s="77"/>
      <c r="C141" s="19"/>
      <c r="D141" s="20">
        <f>D142</f>
        <v>0</v>
      </c>
      <c r="E141" s="262">
        <f>E142</f>
        <v>0</v>
      </c>
      <c r="F141" s="20">
        <f t="shared" ref="F141:F142" si="9">E141-D141</f>
        <v>0</v>
      </c>
      <c r="G141" s="32"/>
    </row>
    <row r="142" spans="1:7" ht="18.75" customHeight="1">
      <c r="A142" s="23"/>
      <c r="B142" s="24" t="s">
        <v>117</v>
      </c>
      <c r="C142" s="24"/>
      <c r="D142" s="36">
        <f>D143</f>
        <v>0</v>
      </c>
      <c r="E142" s="39">
        <f>E143</f>
        <v>0</v>
      </c>
      <c r="F142" s="26">
        <f t="shared" si="9"/>
        <v>0</v>
      </c>
      <c r="G142" s="38"/>
    </row>
    <row r="143" spans="1:7" ht="18.75" customHeight="1">
      <c r="A143" s="23"/>
      <c r="B143" s="33"/>
      <c r="C143" s="24" t="s">
        <v>118</v>
      </c>
      <c r="D143" s="36">
        <v>0</v>
      </c>
      <c r="E143" s="39">
        <v>0</v>
      </c>
      <c r="F143" s="26">
        <v>0</v>
      </c>
      <c r="G143" s="38"/>
    </row>
    <row r="144" spans="1:7" ht="18.75" customHeight="1">
      <c r="A144" s="31" t="s">
        <v>34</v>
      </c>
      <c r="B144" s="77"/>
      <c r="C144" s="19"/>
      <c r="D144" s="20">
        <f>D145</f>
        <v>0</v>
      </c>
      <c r="E144" s="262">
        <f>E145</f>
        <v>0</v>
      </c>
      <c r="F144" s="20">
        <f t="shared" si="8"/>
        <v>0</v>
      </c>
      <c r="G144" s="32"/>
    </row>
    <row r="145" spans="1:7" ht="18.75" customHeight="1">
      <c r="A145" s="23"/>
      <c r="B145" s="24" t="s">
        <v>119</v>
      </c>
      <c r="C145" s="24"/>
      <c r="D145" s="36">
        <f>D146</f>
        <v>0</v>
      </c>
      <c r="E145" s="39">
        <f>E146</f>
        <v>0</v>
      </c>
      <c r="F145" s="26">
        <f t="shared" si="8"/>
        <v>0</v>
      </c>
      <c r="G145" s="38"/>
    </row>
    <row r="146" spans="1:7" ht="18.75" customHeight="1" thickBot="1">
      <c r="A146" s="89"/>
      <c r="B146" s="48"/>
      <c r="C146" s="90" t="s">
        <v>119</v>
      </c>
      <c r="D146" s="61">
        <v>0</v>
      </c>
      <c r="E146" s="62">
        <v>0</v>
      </c>
      <c r="F146" s="61">
        <f t="shared" si="8"/>
        <v>0</v>
      </c>
      <c r="G146" s="52"/>
    </row>
  </sheetData>
  <sheetProtection algorithmName="SHA-512" hashValue="RNA00juj9TcxdAril0j7KdhzJGaggGB8I677E/SGu+yY8FZr/V1Qm+ksDskjq8IcUWqEKhi95eYR07bty+j/Tw==" saltValue="FyGdUl1Qs2oPQF3mZXrnQg==" spinCount="100000" sheet="1" selectLockedCells="1"/>
  <protectedRanges>
    <protectedRange sqref="E128:F128 E125:F125 F129:F130 E129:E135 E122:E124 E126:E127 E138:E146 E9:E10 E6:E7 E12:E16 E26:E31 E34 E41:E42 E77:F77 E84 E88 E95:E96 E100:E101 E109 E36:E37 E111 D47:E73 E21:E23" name="범위1_1_1_1"/>
    <protectedRange sqref="E8" name="범위1"/>
    <protectedRange sqref="E11" name="범위1_1"/>
    <protectedRange sqref="E32:E33" name="범위1_4"/>
    <protectedRange sqref="E17:E20" name="범위1_15"/>
    <protectedRange sqref="E24:E25" name="범위1_16"/>
    <protectedRange sqref="E38:E40" name="범위1_17"/>
    <protectedRange sqref="E43:E46" name="범위1_18"/>
    <protectedRange sqref="E78:E83" name="범위1_19"/>
    <protectedRange sqref="E85:E87" name="범위1_20"/>
    <protectedRange sqref="E89:E94" name="범위1_21"/>
    <protectedRange sqref="E97:E99" name="범위1_22"/>
    <protectedRange sqref="E102:E108" name="범위1_23"/>
    <protectedRange sqref="E112:E121" name="범위1_24"/>
    <protectedRange sqref="E136:E137" name="범위1_25"/>
    <protectedRange sqref="D4:E4" name="범위1_1_1_1_1"/>
    <protectedRange sqref="E35" name="범위1_1_1_1_2"/>
    <protectedRange sqref="D74:E74" name="범위1_1_1_1_3"/>
    <protectedRange sqref="E110" name="범위1_1_1_1_4"/>
    <protectedRange sqref="D14 D34 D23 D28:D29" name="범위1_1_1_1_5"/>
    <protectedRange sqref="D8" name="범위1_2"/>
    <protectedRange sqref="D11" name="범위1_1_1"/>
    <protectedRange sqref="D32:D33" name="범위1_4_1"/>
    <protectedRange sqref="D17:D20" name="범위1_15_1"/>
    <protectedRange sqref="D24:D25" name="범위1_16_1"/>
    <protectedRange sqref="D38:D40" name="범위1_17_1"/>
    <protectedRange sqref="D43:D46" name="범위1_18_1"/>
    <protectedRange sqref="D35" name="범위1_1_1_1_1_1"/>
    <protectedRange sqref="D5:D7 D9:D10 D12:D13 D15:D16 D21:D22 D26:D27 D30:D31 D36:D37 D41:D42 E5:F5" name="범위1_1_1_1_5_1"/>
    <protectedRange sqref="D129:D130 D124 D127 D140 D146 D109 D133 D143" name="범위1_1_1_1_6"/>
    <protectedRange sqref="D78:D83" name="범위1_19_1"/>
    <protectedRange sqref="D85:D87" name="범위1_20_1"/>
    <protectedRange sqref="D89:D94" name="범위1_21_1"/>
    <protectedRange sqref="D97:D99" name="범위1_22_1"/>
    <protectedRange sqref="D102:D108" name="범위1_23_1"/>
    <protectedRange sqref="D112:D121" name="범위1_24_1"/>
    <protectedRange sqref="D136:D137" name="범위1_25_1"/>
    <protectedRange sqref="D110" name="범위1_1_1_1_1_2"/>
    <protectedRange sqref="D144:D145 D77 D84 D88 D95:D96 D100:D101 D111 D122:D123 D125:D126 D128 D131:D132 D134:D135 D138:D139 D141:D142" name="범위1_1_1_1_5_2"/>
  </protectedRanges>
  <mergeCells count="3">
    <mergeCell ref="A1:G1"/>
    <mergeCell ref="A5:C5"/>
    <mergeCell ref="A75:C7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>
    <oddFooter>&amp;C - &amp;P+180 -</oddFooter>
  </headerFooter>
  <rowBreaks count="3" manualBreakCount="3">
    <brk id="33" max="16383" man="1"/>
    <brk id="72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6DD1A-78E2-42B5-8910-4D937B0442E3}">
  <sheetPr>
    <pageSetUpPr fitToPage="1"/>
  </sheetPr>
  <dimension ref="A1:G170"/>
  <sheetViews>
    <sheetView view="pageBreakPreview" zoomScaleNormal="100" zoomScaleSheetLayoutView="100" workbookViewId="0">
      <selection activeCell="E160" sqref="E160"/>
    </sheetView>
  </sheetViews>
  <sheetFormatPr defaultRowHeight="18" customHeight="1"/>
  <cols>
    <col min="1" max="1" width="10.625" style="1" customWidth="1"/>
    <col min="2" max="2" width="12.5" style="1" customWidth="1"/>
    <col min="3" max="3" width="15" style="1" customWidth="1"/>
    <col min="4" max="5" width="13.25" style="1" customWidth="1"/>
    <col min="6" max="6" width="12.5" style="4" customWidth="1"/>
    <col min="7" max="7" width="6.875" style="110" customWidth="1"/>
    <col min="8" max="256" width="9" style="1"/>
    <col min="257" max="257" width="10.625" style="1" customWidth="1"/>
    <col min="258" max="258" width="9.875" style="1" customWidth="1"/>
    <col min="259" max="259" width="14" style="1" customWidth="1"/>
    <col min="260" max="261" width="13.25" style="1" customWidth="1"/>
    <col min="262" max="262" width="12.375" style="1" customWidth="1"/>
    <col min="263" max="263" width="6.875" style="1" customWidth="1"/>
    <col min="264" max="512" width="9" style="1"/>
    <col min="513" max="513" width="10.625" style="1" customWidth="1"/>
    <col min="514" max="514" width="9.875" style="1" customWidth="1"/>
    <col min="515" max="515" width="14" style="1" customWidth="1"/>
    <col min="516" max="517" width="13.25" style="1" customWidth="1"/>
    <col min="518" max="518" width="12.375" style="1" customWidth="1"/>
    <col min="519" max="519" width="6.875" style="1" customWidth="1"/>
    <col min="520" max="768" width="9" style="1"/>
    <col min="769" max="769" width="10.625" style="1" customWidth="1"/>
    <col min="770" max="770" width="9.875" style="1" customWidth="1"/>
    <col min="771" max="771" width="14" style="1" customWidth="1"/>
    <col min="772" max="773" width="13.25" style="1" customWidth="1"/>
    <col min="774" max="774" width="12.375" style="1" customWidth="1"/>
    <col min="775" max="775" width="6.875" style="1" customWidth="1"/>
    <col min="776" max="1024" width="9" style="1"/>
    <col min="1025" max="1025" width="10.625" style="1" customWidth="1"/>
    <col min="1026" max="1026" width="9.875" style="1" customWidth="1"/>
    <col min="1027" max="1027" width="14" style="1" customWidth="1"/>
    <col min="1028" max="1029" width="13.25" style="1" customWidth="1"/>
    <col min="1030" max="1030" width="12.375" style="1" customWidth="1"/>
    <col min="1031" max="1031" width="6.875" style="1" customWidth="1"/>
    <col min="1032" max="1280" width="9" style="1"/>
    <col min="1281" max="1281" width="10.625" style="1" customWidth="1"/>
    <col min="1282" max="1282" width="9.875" style="1" customWidth="1"/>
    <col min="1283" max="1283" width="14" style="1" customWidth="1"/>
    <col min="1284" max="1285" width="13.25" style="1" customWidth="1"/>
    <col min="1286" max="1286" width="12.375" style="1" customWidth="1"/>
    <col min="1287" max="1287" width="6.875" style="1" customWidth="1"/>
    <col min="1288" max="1536" width="9" style="1"/>
    <col min="1537" max="1537" width="10.625" style="1" customWidth="1"/>
    <col min="1538" max="1538" width="9.875" style="1" customWidth="1"/>
    <col min="1539" max="1539" width="14" style="1" customWidth="1"/>
    <col min="1540" max="1541" width="13.25" style="1" customWidth="1"/>
    <col min="1542" max="1542" width="12.375" style="1" customWidth="1"/>
    <col min="1543" max="1543" width="6.875" style="1" customWidth="1"/>
    <col min="1544" max="1792" width="9" style="1"/>
    <col min="1793" max="1793" width="10.625" style="1" customWidth="1"/>
    <col min="1794" max="1794" width="9.875" style="1" customWidth="1"/>
    <col min="1795" max="1795" width="14" style="1" customWidth="1"/>
    <col min="1796" max="1797" width="13.25" style="1" customWidth="1"/>
    <col min="1798" max="1798" width="12.375" style="1" customWidth="1"/>
    <col min="1799" max="1799" width="6.875" style="1" customWidth="1"/>
    <col min="1800" max="2048" width="9" style="1"/>
    <col min="2049" max="2049" width="10.625" style="1" customWidth="1"/>
    <col min="2050" max="2050" width="9.875" style="1" customWidth="1"/>
    <col min="2051" max="2051" width="14" style="1" customWidth="1"/>
    <col min="2052" max="2053" width="13.25" style="1" customWidth="1"/>
    <col min="2054" max="2054" width="12.375" style="1" customWidth="1"/>
    <col min="2055" max="2055" width="6.875" style="1" customWidth="1"/>
    <col min="2056" max="2304" width="9" style="1"/>
    <col min="2305" max="2305" width="10.625" style="1" customWidth="1"/>
    <col min="2306" max="2306" width="9.875" style="1" customWidth="1"/>
    <col min="2307" max="2307" width="14" style="1" customWidth="1"/>
    <col min="2308" max="2309" width="13.25" style="1" customWidth="1"/>
    <col min="2310" max="2310" width="12.375" style="1" customWidth="1"/>
    <col min="2311" max="2311" width="6.875" style="1" customWidth="1"/>
    <col min="2312" max="2560" width="9" style="1"/>
    <col min="2561" max="2561" width="10.625" style="1" customWidth="1"/>
    <col min="2562" max="2562" width="9.875" style="1" customWidth="1"/>
    <col min="2563" max="2563" width="14" style="1" customWidth="1"/>
    <col min="2564" max="2565" width="13.25" style="1" customWidth="1"/>
    <col min="2566" max="2566" width="12.375" style="1" customWidth="1"/>
    <col min="2567" max="2567" width="6.875" style="1" customWidth="1"/>
    <col min="2568" max="2816" width="9" style="1"/>
    <col min="2817" max="2817" width="10.625" style="1" customWidth="1"/>
    <col min="2818" max="2818" width="9.875" style="1" customWidth="1"/>
    <col min="2819" max="2819" width="14" style="1" customWidth="1"/>
    <col min="2820" max="2821" width="13.25" style="1" customWidth="1"/>
    <col min="2822" max="2822" width="12.375" style="1" customWidth="1"/>
    <col min="2823" max="2823" width="6.875" style="1" customWidth="1"/>
    <col min="2824" max="3072" width="9" style="1"/>
    <col min="3073" max="3073" width="10.625" style="1" customWidth="1"/>
    <col min="3074" max="3074" width="9.875" style="1" customWidth="1"/>
    <col min="3075" max="3075" width="14" style="1" customWidth="1"/>
    <col min="3076" max="3077" width="13.25" style="1" customWidth="1"/>
    <col min="3078" max="3078" width="12.375" style="1" customWidth="1"/>
    <col min="3079" max="3079" width="6.875" style="1" customWidth="1"/>
    <col min="3080" max="3328" width="9" style="1"/>
    <col min="3329" max="3329" width="10.625" style="1" customWidth="1"/>
    <col min="3330" max="3330" width="9.875" style="1" customWidth="1"/>
    <col min="3331" max="3331" width="14" style="1" customWidth="1"/>
    <col min="3332" max="3333" width="13.25" style="1" customWidth="1"/>
    <col min="3334" max="3334" width="12.375" style="1" customWidth="1"/>
    <col min="3335" max="3335" width="6.875" style="1" customWidth="1"/>
    <col min="3336" max="3584" width="9" style="1"/>
    <col min="3585" max="3585" width="10.625" style="1" customWidth="1"/>
    <col min="3586" max="3586" width="9.875" style="1" customWidth="1"/>
    <col min="3587" max="3587" width="14" style="1" customWidth="1"/>
    <col min="3588" max="3589" width="13.25" style="1" customWidth="1"/>
    <col min="3590" max="3590" width="12.375" style="1" customWidth="1"/>
    <col min="3591" max="3591" width="6.875" style="1" customWidth="1"/>
    <col min="3592" max="3840" width="9" style="1"/>
    <col min="3841" max="3841" width="10.625" style="1" customWidth="1"/>
    <col min="3842" max="3842" width="9.875" style="1" customWidth="1"/>
    <col min="3843" max="3843" width="14" style="1" customWidth="1"/>
    <col min="3844" max="3845" width="13.25" style="1" customWidth="1"/>
    <col min="3846" max="3846" width="12.375" style="1" customWidth="1"/>
    <col min="3847" max="3847" width="6.875" style="1" customWidth="1"/>
    <col min="3848" max="4096" width="9" style="1"/>
    <col min="4097" max="4097" width="10.625" style="1" customWidth="1"/>
    <col min="4098" max="4098" width="9.875" style="1" customWidth="1"/>
    <col min="4099" max="4099" width="14" style="1" customWidth="1"/>
    <col min="4100" max="4101" width="13.25" style="1" customWidth="1"/>
    <col min="4102" max="4102" width="12.375" style="1" customWidth="1"/>
    <col min="4103" max="4103" width="6.875" style="1" customWidth="1"/>
    <col min="4104" max="4352" width="9" style="1"/>
    <col min="4353" max="4353" width="10.625" style="1" customWidth="1"/>
    <col min="4354" max="4354" width="9.875" style="1" customWidth="1"/>
    <col min="4355" max="4355" width="14" style="1" customWidth="1"/>
    <col min="4356" max="4357" width="13.25" style="1" customWidth="1"/>
    <col min="4358" max="4358" width="12.375" style="1" customWidth="1"/>
    <col min="4359" max="4359" width="6.875" style="1" customWidth="1"/>
    <col min="4360" max="4608" width="9" style="1"/>
    <col min="4609" max="4609" width="10.625" style="1" customWidth="1"/>
    <col min="4610" max="4610" width="9.875" style="1" customWidth="1"/>
    <col min="4611" max="4611" width="14" style="1" customWidth="1"/>
    <col min="4612" max="4613" width="13.25" style="1" customWidth="1"/>
    <col min="4614" max="4614" width="12.375" style="1" customWidth="1"/>
    <col min="4615" max="4615" width="6.875" style="1" customWidth="1"/>
    <col min="4616" max="4864" width="9" style="1"/>
    <col min="4865" max="4865" width="10.625" style="1" customWidth="1"/>
    <col min="4866" max="4866" width="9.875" style="1" customWidth="1"/>
    <col min="4867" max="4867" width="14" style="1" customWidth="1"/>
    <col min="4868" max="4869" width="13.25" style="1" customWidth="1"/>
    <col min="4870" max="4870" width="12.375" style="1" customWidth="1"/>
    <col min="4871" max="4871" width="6.875" style="1" customWidth="1"/>
    <col min="4872" max="5120" width="9" style="1"/>
    <col min="5121" max="5121" width="10.625" style="1" customWidth="1"/>
    <col min="5122" max="5122" width="9.875" style="1" customWidth="1"/>
    <col min="5123" max="5123" width="14" style="1" customWidth="1"/>
    <col min="5124" max="5125" width="13.25" style="1" customWidth="1"/>
    <col min="5126" max="5126" width="12.375" style="1" customWidth="1"/>
    <col min="5127" max="5127" width="6.875" style="1" customWidth="1"/>
    <col min="5128" max="5376" width="9" style="1"/>
    <col min="5377" max="5377" width="10.625" style="1" customWidth="1"/>
    <col min="5378" max="5378" width="9.875" style="1" customWidth="1"/>
    <col min="5379" max="5379" width="14" style="1" customWidth="1"/>
    <col min="5380" max="5381" width="13.25" style="1" customWidth="1"/>
    <col min="5382" max="5382" width="12.375" style="1" customWidth="1"/>
    <col min="5383" max="5383" width="6.875" style="1" customWidth="1"/>
    <col min="5384" max="5632" width="9" style="1"/>
    <col min="5633" max="5633" width="10.625" style="1" customWidth="1"/>
    <col min="5634" max="5634" width="9.875" style="1" customWidth="1"/>
    <col min="5635" max="5635" width="14" style="1" customWidth="1"/>
    <col min="5636" max="5637" width="13.25" style="1" customWidth="1"/>
    <col min="5638" max="5638" width="12.375" style="1" customWidth="1"/>
    <col min="5639" max="5639" width="6.875" style="1" customWidth="1"/>
    <col min="5640" max="5888" width="9" style="1"/>
    <col min="5889" max="5889" width="10.625" style="1" customWidth="1"/>
    <col min="5890" max="5890" width="9.875" style="1" customWidth="1"/>
    <col min="5891" max="5891" width="14" style="1" customWidth="1"/>
    <col min="5892" max="5893" width="13.25" style="1" customWidth="1"/>
    <col min="5894" max="5894" width="12.375" style="1" customWidth="1"/>
    <col min="5895" max="5895" width="6.875" style="1" customWidth="1"/>
    <col min="5896" max="6144" width="9" style="1"/>
    <col min="6145" max="6145" width="10.625" style="1" customWidth="1"/>
    <col min="6146" max="6146" width="9.875" style="1" customWidth="1"/>
    <col min="6147" max="6147" width="14" style="1" customWidth="1"/>
    <col min="6148" max="6149" width="13.25" style="1" customWidth="1"/>
    <col min="6150" max="6150" width="12.375" style="1" customWidth="1"/>
    <col min="6151" max="6151" width="6.875" style="1" customWidth="1"/>
    <col min="6152" max="6400" width="9" style="1"/>
    <col min="6401" max="6401" width="10.625" style="1" customWidth="1"/>
    <col min="6402" max="6402" width="9.875" style="1" customWidth="1"/>
    <col min="6403" max="6403" width="14" style="1" customWidth="1"/>
    <col min="6404" max="6405" width="13.25" style="1" customWidth="1"/>
    <col min="6406" max="6406" width="12.375" style="1" customWidth="1"/>
    <col min="6407" max="6407" width="6.875" style="1" customWidth="1"/>
    <col min="6408" max="6656" width="9" style="1"/>
    <col min="6657" max="6657" width="10.625" style="1" customWidth="1"/>
    <col min="6658" max="6658" width="9.875" style="1" customWidth="1"/>
    <col min="6659" max="6659" width="14" style="1" customWidth="1"/>
    <col min="6660" max="6661" width="13.25" style="1" customWidth="1"/>
    <col min="6662" max="6662" width="12.375" style="1" customWidth="1"/>
    <col min="6663" max="6663" width="6.875" style="1" customWidth="1"/>
    <col min="6664" max="6912" width="9" style="1"/>
    <col min="6913" max="6913" width="10.625" style="1" customWidth="1"/>
    <col min="6914" max="6914" width="9.875" style="1" customWidth="1"/>
    <col min="6915" max="6915" width="14" style="1" customWidth="1"/>
    <col min="6916" max="6917" width="13.25" style="1" customWidth="1"/>
    <col min="6918" max="6918" width="12.375" style="1" customWidth="1"/>
    <col min="6919" max="6919" width="6.875" style="1" customWidth="1"/>
    <col min="6920" max="7168" width="9" style="1"/>
    <col min="7169" max="7169" width="10.625" style="1" customWidth="1"/>
    <col min="7170" max="7170" width="9.875" style="1" customWidth="1"/>
    <col min="7171" max="7171" width="14" style="1" customWidth="1"/>
    <col min="7172" max="7173" width="13.25" style="1" customWidth="1"/>
    <col min="7174" max="7174" width="12.375" style="1" customWidth="1"/>
    <col min="7175" max="7175" width="6.875" style="1" customWidth="1"/>
    <col min="7176" max="7424" width="9" style="1"/>
    <col min="7425" max="7425" width="10.625" style="1" customWidth="1"/>
    <col min="7426" max="7426" width="9.875" style="1" customWidth="1"/>
    <col min="7427" max="7427" width="14" style="1" customWidth="1"/>
    <col min="7428" max="7429" width="13.25" style="1" customWidth="1"/>
    <col min="7430" max="7430" width="12.375" style="1" customWidth="1"/>
    <col min="7431" max="7431" width="6.875" style="1" customWidth="1"/>
    <col min="7432" max="7680" width="9" style="1"/>
    <col min="7681" max="7681" width="10.625" style="1" customWidth="1"/>
    <col min="7682" max="7682" width="9.875" style="1" customWidth="1"/>
    <col min="7683" max="7683" width="14" style="1" customWidth="1"/>
    <col min="7684" max="7685" width="13.25" style="1" customWidth="1"/>
    <col min="7686" max="7686" width="12.375" style="1" customWidth="1"/>
    <col min="7687" max="7687" width="6.875" style="1" customWidth="1"/>
    <col min="7688" max="7936" width="9" style="1"/>
    <col min="7937" max="7937" width="10.625" style="1" customWidth="1"/>
    <col min="7938" max="7938" width="9.875" style="1" customWidth="1"/>
    <col min="7939" max="7939" width="14" style="1" customWidth="1"/>
    <col min="7940" max="7941" width="13.25" style="1" customWidth="1"/>
    <col min="7942" max="7942" width="12.375" style="1" customWidth="1"/>
    <col min="7943" max="7943" width="6.875" style="1" customWidth="1"/>
    <col min="7944" max="8192" width="9" style="1"/>
    <col min="8193" max="8193" width="10.625" style="1" customWidth="1"/>
    <col min="8194" max="8194" width="9.875" style="1" customWidth="1"/>
    <col min="8195" max="8195" width="14" style="1" customWidth="1"/>
    <col min="8196" max="8197" width="13.25" style="1" customWidth="1"/>
    <col min="8198" max="8198" width="12.375" style="1" customWidth="1"/>
    <col min="8199" max="8199" width="6.875" style="1" customWidth="1"/>
    <col min="8200" max="8448" width="9" style="1"/>
    <col min="8449" max="8449" width="10.625" style="1" customWidth="1"/>
    <col min="8450" max="8450" width="9.875" style="1" customWidth="1"/>
    <col min="8451" max="8451" width="14" style="1" customWidth="1"/>
    <col min="8452" max="8453" width="13.25" style="1" customWidth="1"/>
    <col min="8454" max="8454" width="12.375" style="1" customWidth="1"/>
    <col min="8455" max="8455" width="6.875" style="1" customWidth="1"/>
    <col min="8456" max="8704" width="9" style="1"/>
    <col min="8705" max="8705" width="10.625" style="1" customWidth="1"/>
    <col min="8706" max="8706" width="9.875" style="1" customWidth="1"/>
    <col min="8707" max="8707" width="14" style="1" customWidth="1"/>
    <col min="8708" max="8709" width="13.25" style="1" customWidth="1"/>
    <col min="8710" max="8710" width="12.375" style="1" customWidth="1"/>
    <col min="8711" max="8711" width="6.875" style="1" customWidth="1"/>
    <col min="8712" max="8960" width="9" style="1"/>
    <col min="8961" max="8961" width="10.625" style="1" customWidth="1"/>
    <col min="8962" max="8962" width="9.875" style="1" customWidth="1"/>
    <col min="8963" max="8963" width="14" style="1" customWidth="1"/>
    <col min="8964" max="8965" width="13.25" style="1" customWidth="1"/>
    <col min="8966" max="8966" width="12.375" style="1" customWidth="1"/>
    <col min="8967" max="8967" width="6.875" style="1" customWidth="1"/>
    <col min="8968" max="9216" width="9" style="1"/>
    <col min="9217" max="9217" width="10.625" style="1" customWidth="1"/>
    <col min="9218" max="9218" width="9.875" style="1" customWidth="1"/>
    <col min="9219" max="9219" width="14" style="1" customWidth="1"/>
    <col min="9220" max="9221" width="13.25" style="1" customWidth="1"/>
    <col min="9222" max="9222" width="12.375" style="1" customWidth="1"/>
    <col min="9223" max="9223" width="6.875" style="1" customWidth="1"/>
    <col min="9224" max="9472" width="9" style="1"/>
    <col min="9473" max="9473" width="10.625" style="1" customWidth="1"/>
    <col min="9474" max="9474" width="9.875" style="1" customWidth="1"/>
    <col min="9475" max="9475" width="14" style="1" customWidth="1"/>
    <col min="9476" max="9477" width="13.25" style="1" customWidth="1"/>
    <col min="9478" max="9478" width="12.375" style="1" customWidth="1"/>
    <col min="9479" max="9479" width="6.875" style="1" customWidth="1"/>
    <col min="9480" max="9728" width="9" style="1"/>
    <col min="9729" max="9729" width="10.625" style="1" customWidth="1"/>
    <col min="9730" max="9730" width="9.875" style="1" customWidth="1"/>
    <col min="9731" max="9731" width="14" style="1" customWidth="1"/>
    <col min="9732" max="9733" width="13.25" style="1" customWidth="1"/>
    <col min="9734" max="9734" width="12.375" style="1" customWidth="1"/>
    <col min="9735" max="9735" width="6.875" style="1" customWidth="1"/>
    <col min="9736" max="9984" width="9" style="1"/>
    <col min="9985" max="9985" width="10.625" style="1" customWidth="1"/>
    <col min="9986" max="9986" width="9.875" style="1" customWidth="1"/>
    <col min="9987" max="9987" width="14" style="1" customWidth="1"/>
    <col min="9988" max="9989" width="13.25" style="1" customWidth="1"/>
    <col min="9990" max="9990" width="12.375" style="1" customWidth="1"/>
    <col min="9991" max="9991" width="6.875" style="1" customWidth="1"/>
    <col min="9992" max="10240" width="9" style="1"/>
    <col min="10241" max="10241" width="10.625" style="1" customWidth="1"/>
    <col min="10242" max="10242" width="9.875" style="1" customWidth="1"/>
    <col min="10243" max="10243" width="14" style="1" customWidth="1"/>
    <col min="10244" max="10245" width="13.25" style="1" customWidth="1"/>
    <col min="10246" max="10246" width="12.375" style="1" customWidth="1"/>
    <col min="10247" max="10247" width="6.875" style="1" customWidth="1"/>
    <col min="10248" max="10496" width="9" style="1"/>
    <col min="10497" max="10497" width="10.625" style="1" customWidth="1"/>
    <col min="10498" max="10498" width="9.875" style="1" customWidth="1"/>
    <col min="10499" max="10499" width="14" style="1" customWidth="1"/>
    <col min="10500" max="10501" width="13.25" style="1" customWidth="1"/>
    <col min="10502" max="10502" width="12.375" style="1" customWidth="1"/>
    <col min="10503" max="10503" width="6.875" style="1" customWidth="1"/>
    <col min="10504" max="10752" width="9" style="1"/>
    <col min="10753" max="10753" width="10.625" style="1" customWidth="1"/>
    <col min="10754" max="10754" width="9.875" style="1" customWidth="1"/>
    <col min="10755" max="10755" width="14" style="1" customWidth="1"/>
    <col min="10756" max="10757" width="13.25" style="1" customWidth="1"/>
    <col min="10758" max="10758" width="12.375" style="1" customWidth="1"/>
    <col min="10759" max="10759" width="6.875" style="1" customWidth="1"/>
    <col min="10760" max="11008" width="9" style="1"/>
    <col min="11009" max="11009" width="10.625" style="1" customWidth="1"/>
    <col min="11010" max="11010" width="9.875" style="1" customWidth="1"/>
    <col min="11011" max="11011" width="14" style="1" customWidth="1"/>
    <col min="11012" max="11013" width="13.25" style="1" customWidth="1"/>
    <col min="11014" max="11014" width="12.375" style="1" customWidth="1"/>
    <col min="11015" max="11015" width="6.875" style="1" customWidth="1"/>
    <col min="11016" max="11264" width="9" style="1"/>
    <col min="11265" max="11265" width="10.625" style="1" customWidth="1"/>
    <col min="11266" max="11266" width="9.875" style="1" customWidth="1"/>
    <col min="11267" max="11267" width="14" style="1" customWidth="1"/>
    <col min="11268" max="11269" width="13.25" style="1" customWidth="1"/>
    <col min="11270" max="11270" width="12.375" style="1" customWidth="1"/>
    <col min="11271" max="11271" width="6.875" style="1" customWidth="1"/>
    <col min="11272" max="11520" width="9" style="1"/>
    <col min="11521" max="11521" width="10.625" style="1" customWidth="1"/>
    <col min="11522" max="11522" width="9.875" style="1" customWidth="1"/>
    <col min="11523" max="11523" width="14" style="1" customWidth="1"/>
    <col min="11524" max="11525" width="13.25" style="1" customWidth="1"/>
    <col min="11526" max="11526" width="12.375" style="1" customWidth="1"/>
    <col min="11527" max="11527" width="6.875" style="1" customWidth="1"/>
    <col min="11528" max="11776" width="9" style="1"/>
    <col min="11777" max="11777" width="10.625" style="1" customWidth="1"/>
    <col min="11778" max="11778" width="9.875" style="1" customWidth="1"/>
    <col min="11779" max="11779" width="14" style="1" customWidth="1"/>
    <col min="11780" max="11781" width="13.25" style="1" customWidth="1"/>
    <col min="11782" max="11782" width="12.375" style="1" customWidth="1"/>
    <col min="11783" max="11783" width="6.875" style="1" customWidth="1"/>
    <col min="11784" max="12032" width="9" style="1"/>
    <col min="12033" max="12033" width="10.625" style="1" customWidth="1"/>
    <col min="12034" max="12034" width="9.875" style="1" customWidth="1"/>
    <col min="12035" max="12035" width="14" style="1" customWidth="1"/>
    <col min="12036" max="12037" width="13.25" style="1" customWidth="1"/>
    <col min="12038" max="12038" width="12.375" style="1" customWidth="1"/>
    <col min="12039" max="12039" width="6.875" style="1" customWidth="1"/>
    <col min="12040" max="12288" width="9" style="1"/>
    <col min="12289" max="12289" width="10.625" style="1" customWidth="1"/>
    <col min="12290" max="12290" width="9.875" style="1" customWidth="1"/>
    <col min="12291" max="12291" width="14" style="1" customWidth="1"/>
    <col min="12292" max="12293" width="13.25" style="1" customWidth="1"/>
    <col min="12294" max="12294" width="12.375" style="1" customWidth="1"/>
    <col min="12295" max="12295" width="6.875" style="1" customWidth="1"/>
    <col min="12296" max="12544" width="9" style="1"/>
    <col min="12545" max="12545" width="10.625" style="1" customWidth="1"/>
    <col min="12546" max="12546" width="9.875" style="1" customWidth="1"/>
    <col min="12547" max="12547" width="14" style="1" customWidth="1"/>
    <col min="12548" max="12549" width="13.25" style="1" customWidth="1"/>
    <col min="12550" max="12550" width="12.375" style="1" customWidth="1"/>
    <col min="12551" max="12551" width="6.875" style="1" customWidth="1"/>
    <col min="12552" max="12800" width="9" style="1"/>
    <col min="12801" max="12801" width="10.625" style="1" customWidth="1"/>
    <col min="12802" max="12802" width="9.875" style="1" customWidth="1"/>
    <col min="12803" max="12803" width="14" style="1" customWidth="1"/>
    <col min="12804" max="12805" width="13.25" style="1" customWidth="1"/>
    <col min="12806" max="12806" width="12.375" style="1" customWidth="1"/>
    <col min="12807" max="12807" width="6.875" style="1" customWidth="1"/>
    <col min="12808" max="13056" width="9" style="1"/>
    <col min="13057" max="13057" width="10.625" style="1" customWidth="1"/>
    <col min="13058" max="13058" width="9.875" style="1" customWidth="1"/>
    <col min="13059" max="13059" width="14" style="1" customWidth="1"/>
    <col min="13060" max="13061" width="13.25" style="1" customWidth="1"/>
    <col min="13062" max="13062" width="12.375" style="1" customWidth="1"/>
    <col min="13063" max="13063" width="6.875" style="1" customWidth="1"/>
    <col min="13064" max="13312" width="9" style="1"/>
    <col min="13313" max="13313" width="10.625" style="1" customWidth="1"/>
    <col min="13314" max="13314" width="9.875" style="1" customWidth="1"/>
    <col min="13315" max="13315" width="14" style="1" customWidth="1"/>
    <col min="13316" max="13317" width="13.25" style="1" customWidth="1"/>
    <col min="13318" max="13318" width="12.375" style="1" customWidth="1"/>
    <col min="13319" max="13319" width="6.875" style="1" customWidth="1"/>
    <col min="13320" max="13568" width="9" style="1"/>
    <col min="13569" max="13569" width="10.625" style="1" customWidth="1"/>
    <col min="13570" max="13570" width="9.875" style="1" customWidth="1"/>
    <col min="13571" max="13571" width="14" style="1" customWidth="1"/>
    <col min="13572" max="13573" width="13.25" style="1" customWidth="1"/>
    <col min="13574" max="13574" width="12.375" style="1" customWidth="1"/>
    <col min="13575" max="13575" width="6.875" style="1" customWidth="1"/>
    <col min="13576" max="13824" width="9" style="1"/>
    <col min="13825" max="13825" width="10.625" style="1" customWidth="1"/>
    <col min="13826" max="13826" width="9.875" style="1" customWidth="1"/>
    <col min="13827" max="13827" width="14" style="1" customWidth="1"/>
    <col min="13828" max="13829" width="13.25" style="1" customWidth="1"/>
    <col min="13830" max="13830" width="12.375" style="1" customWidth="1"/>
    <col min="13831" max="13831" width="6.875" style="1" customWidth="1"/>
    <col min="13832" max="14080" width="9" style="1"/>
    <col min="14081" max="14081" width="10.625" style="1" customWidth="1"/>
    <col min="14082" max="14082" width="9.875" style="1" customWidth="1"/>
    <col min="14083" max="14083" width="14" style="1" customWidth="1"/>
    <col min="14084" max="14085" width="13.25" style="1" customWidth="1"/>
    <col min="14086" max="14086" width="12.375" style="1" customWidth="1"/>
    <col min="14087" max="14087" width="6.875" style="1" customWidth="1"/>
    <col min="14088" max="14336" width="9" style="1"/>
    <col min="14337" max="14337" width="10.625" style="1" customWidth="1"/>
    <col min="14338" max="14338" width="9.875" style="1" customWidth="1"/>
    <col min="14339" max="14339" width="14" style="1" customWidth="1"/>
    <col min="14340" max="14341" width="13.25" style="1" customWidth="1"/>
    <col min="14342" max="14342" width="12.375" style="1" customWidth="1"/>
    <col min="14343" max="14343" width="6.875" style="1" customWidth="1"/>
    <col min="14344" max="14592" width="9" style="1"/>
    <col min="14593" max="14593" width="10.625" style="1" customWidth="1"/>
    <col min="14594" max="14594" width="9.875" style="1" customWidth="1"/>
    <col min="14595" max="14595" width="14" style="1" customWidth="1"/>
    <col min="14596" max="14597" width="13.25" style="1" customWidth="1"/>
    <col min="14598" max="14598" width="12.375" style="1" customWidth="1"/>
    <col min="14599" max="14599" width="6.875" style="1" customWidth="1"/>
    <col min="14600" max="14848" width="9" style="1"/>
    <col min="14849" max="14849" width="10.625" style="1" customWidth="1"/>
    <col min="14850" max="14850" width="9.875" style="1" customWidth="1"/>
    <col min="14851" max="14851" width="14" style="1" customWidth="1"/>
    <col min="14852" max="14853" width="13.25" style="1" customWidth="1"/>
    <col min="14854" max="14854" width="12.375" style="1" customWidth="1"/>
    <col min="14855" max="14855" width="6.875" style="1" customWidth="1"/>
    <col min="14856" max="15104" width="9" style="1"/>
    <col min="15105" max="15105" width="10.625" style="1" customWidth="1"/>
    <col min="15106" max="15106" width="9.875" style="1" customWidth="1"/>
    <col min="15107" max="15107" width="14" style="1" customWidth="1"/>
    <col min="15108" max="15109" width="13.25" style="1" customWidth="1"/>
    <col min="15110" max="15110" width="12.375" style="1" customWidth="1"/>
    <col min="15111" max="15111" width="6.875" style="1" customWidth="1"/>
    <col min="15112" max="15360" width="9" style="1"/>
    <col min="15361" max="15361" width="10.625" style="1" customWidth="1"/>
    <col min="15362" max="15362" width="9.875" style="1" customWidth="1"/>
    <col min="15363" max="15363" width="14" style="1" customWidth="1"/>
    <col min="15364" max="15365" width="13.25" style="1" customWidth="1"/>
    <col min="15366" max="15366" width="12.375" style="1" customWidth="1"/>
    <col min="15367" max="15367" width="6.875" style="1" customWidth="1"/>
    <col min="15368" max="15616" width="9" style="1"/>
    <col min="15617" max="15617" width="10.625" style="1" customWidth="1"/>
    <col min="15618" max="15618" width="9.875" style="1" customWidth="1"/>
    <col min="15619" max="15619" width="14" style="1" customWidth="1"/>
    <col min="15620" max="15621" width="13.25" style="1" customWidth="1"/>
    <col min="15622" max="15622" width="12.375" style="1" customWidth="1"/>
    <col min="15623" max="15623" width="6.875" style="1" customWidth="1"/>
    <col min="15624" max="15872" width="9" style="1"/>
    <col min="15873" max="15873" width="10.625" style="1" customWidth="1"/>
    <col min="15874" max="15874" width="9.875" style="1" customWidth="1"/>
    <col min="15875" max="15875" width="14" style="1" customWidth="1"/>
    <col min="15876" max="15877" width="13.25" style="1" customWidth="1"/>
    <col min="15878" max="15878" width="12.375" style="1" customWidth="1"/>
    <col min="15879" max="15879" width="6.875" style="1" customWidth="1"/>
    <col min="15880" max="16128" width="9" style="1"/>
    <col min="16129" max="16129" width="10.625" style="1" customWidth="1"/>
    <col min="16130" max="16130" width="9.875" style="1" customWidth="1"/>
    <col min="16131" max="16131" width="14" style="1" customWidth="1"/>
    <col min="16132" max="16133" width="13.25" style="1" customWidth="1"/>
    <col min="16134" max="16134" width="12.375" style="1" customWidth="1"/>
    <col min="16135" max="16135" width="6.875" style="1" customWidth="1"/>
    <col min="16136" max="16384" width="9" style="1"/>
  </cols>
  <sheetData>
    <row r="1" spans="1:7" ht="19.5">
      <c r="A1" s="625" t="s">
        <v>0</v>
      </c>
      <c r="B1" s="625"/>
      <c r="C1" s="625"/>
      <c r="D1" s="625"/>
      <c r="E1" s="625"/>
      <c r="F1" s="625"/>
      <c r="G1" s="625"/>
    </row>
    <row r="2" spans="1:7" ht="18" customHeight="1">
      <c r="A2" s="2"/>
      <c r="B2" s="2"/>
      <c r="C2" s="2"/>
      <c r="D2" s="3"/>
      <c r="E2" s="3"/>
      <c r="G2" s="5"/>
    </row>
    <row r="3" spans="1:7" ht="18" customHeight="1" thickBot="1">
      <c r="A3" s="6" t="s">
        <v>1</v>
      </c>
      <c r="B3" s="6"/>
      <c r="C3" s="6"/>
      <c r="D3" s="2"/>
      <c r="E3" s="2"/>
      <c r="G3" s="7" t="s">
        <v>2</v>
      </c>
    </row>
    <row r="4" spans="1:7" s="14" customFormat="1" ht="30" customHeight="1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2" t="s">
        <v>8</v>
      </c>
      <c r="G4" s="13" t="s">
        <v>9</v>
      </c>
    </row>
    <row r="5" spans="1:7" ht="24.75" customHeight="1">
      <c r="A5" s="629" t="s">
        <v>10</v>
      </c>
      <c r="B5" s="630"/>
      <c r="C5" s="631"/>
      <c r="D5" s="15">
        <f>D6+D9+D12+D15+D21+D25+D28+D32+D39+D44</f>
        <v>4602369</v>
      </c>
      <c r="E5" s="16">
        <f>E6+E9+E12+E15+E21+E25+E28+E32+E39+E44</f>
        <v>4232962</v>
      </c>
      <c r="F5" s="15">
        <f>F6+F9+F12+F15+F21+F25+F28+F32+F39+F44</f>
        <v>-369407</v>
      </c>
      <c r="G5" s="17"/>
    </row>
    <row r="6" spans="1:7" s="14" customFormat="1" ht="18.75" customHeight="1">
      <c r="A6" s="18" t="s">
        <v>11</v>
      </c>
      <c r="B6" s="19"/>
      <c r="C6" s="19"/>
      <c r="D6" s="20">
        <f>D7</f>
        <v>15696</v>
      </c>
      <c r="E6" s="21">
        <f>E7</f>
        <v>15696</v>
      </c>
      <c r="F6" s="20">
        <f t="shared" ref="F6:F14" si="0">E6-D6</f>
        <v>0</v>
      </c>
      <c r="G6" s="22"/>
    </row>
    <row r="7" spans="1:7" ht="18.75" customHeight="1">
      <c r="A7" s="23"/>
      <c r="B7" s="24" t="s">
        <v>12</v>
      </c>
      <c r="C7" s="25"/>
      <c r="D7" s="26">
        <f>D8</f>
        <v>15696</v>
      </c>
      <c r="E7" s="27">
        <f>E8</f>
        <v>15696</v>
      </c>
      <c r="F7" s="26">
        <f t="shared" si="0"/>
        <v>0</v>
      </c>
      <c r="G7" s="28"/>
    </row>
    <row r="8" spans="1:7" ht="18.75" customHeight="1">
      <c r="A8" s="23"/>
      <c r="B8" s="29"/>
      <c r="C8" s="25" t="s">
        <v>13</v>
      </c>
      <c r="D8" s="26">
        <v>15696</v>
      </c>
      <c r="E8" s="30">
        <v>15696</v>
      </c>
      <c r="F8" s="26">
        <f t="shared" si="0"/>
        <v>0</v>
      </c>
      <c r="G8" s="28"/>
    </row>
    <row r="9" spans="1:7" ht="18.75" customHeight="1">
      <c r="A9" s="31" t="s">
        <v>14</v>
      </c>
      <c r="B9" s="19"/>
      <c r="C9" s="19"/>
      <c r="D9" s="20">
        <f>D10</f>
        <v>6000</v>
      </c>
      <c r="E9" s="21">
        <f>E10</f>
        <v>6000</v>
      </c>
      <c r="F9" s="20">
        <f t="shared" si="0"/>
        <v>0</v>
      </c>
      <c r="G9" s="32"/>
    </row>
    <row r="10" spans="1:7" ht="18.75" customHeight="1">
      <c r="A10" s="23"/>
      <c r="B10" s="33" t="s">
        <v>14</v>
      </c>
      <c r="C10" s="25"/>
      <c r="D10" s="26">
        <f>D11</f>
        <v>6000</v>
      </c>
      <c r="E10" s="27">
        <f>E11</f>
        <v>6000</v>
      </c>
      <c r="F10" s="15">
        <f t="shared" si="0"/>
        <v>0</v>
      </c>
      <c r="G10" s="28"/>
    </row>
    <row r="11" spans="1:7" ht="18.75" customHeight="1">
      <c r="A11" s="23"/>
      <c r="B11" s="29"/>
      <c r="C11" s="25" t="s">
        <v>15</v>
      </c>
      <c r="D11" s="26">
        <v>6000</v>
      </c>
      <c r="E11" s="30">
        <v>6000</v>
      </c>
      <c r="F11" s="15">
        <f t="shared" si="0"/>
        <v>0</v>
      </c>
      <c r="G11" s="28"/>
    </row>
    <row r="12" spans="1:7" ht="18.75" customHeight="1">
      <c r="A12" s="31" t="s">
        <v>16</v>
      </c>
      <c r="B12" s="19"/>
      <c r="C12" s="19"/>
      <c r="D12" s="20">
        <f>D13</f>
        <v>0</v>
      </c>
      <c r="E12" s="21">
        <f>E13</f>
        <v>0</v>
      </c>
      <c r="F12" s="20">
        <f t="shared" si="0"/>
        <v>0</v>
      </c>
      <c r="G12" s="32"/>
    </row>
    <row r="13" spans="1:7" ht="18.75" customHeight="1">
      <c r="A13" s="23"/>
      <c r="B13" s="24" t="s">
        <v>16</v>
      </c>
      <c r="C13" s="25"/>
      <c r="D13" s="26">
        <f>D14</f>
        <v>0</v>
      </c>
      <c r="E13" s="27">
        <f>E14</f>
        <v>0</v>
      </c>
      <c r="F13" s="15">
        <f t="shared" si="0"/>
        <v>0</v>
      </c>
      <c r="G13" s="28"/>
    </row>
    <row r="14" spans="1:7" ht="18.75" customHeight="1">
      <c r="A14" s="23"/>
      <c r="B14" s="33"/>
      <c r="C14" s="25" t="s">
        <v>16</v>
      </c>
      <c r="D14" s="26">
        <v>0</v>
      </c>
      <c r="E14" s="30">
        <v>0</v>
      </c>
      <c r="F14" s="15">
        <f t="shared" si="0"/>
        <v>0</v>
      </c>
      <c r="G14" s="28"/>
    </row>
    <row r="15" spans="1:7" ht="18.75" customHeight="1">
      <c r="A15" s="31" t="s">
        <v>17</v>
      </c>
      <c r="B15" s="19"/>
      <c r="C15" s="19"/>
      <c r="D15" s="20">
        <f>D16</f>
        <v>3365296</v>
      </c>
      <c r="E15" s="21">
        <f>E16</f>
        <v>3578566</v>
      </c>
      <c r="F15" s="20">
        <f>F16</f>
        <v>213270</v>
      </c>
      <c r="G15" s="32"/>
    </row>
    <row r="16" spans="1:7" ht="18.75" customHeight="1">
      <c r="A16" s="34"/>
      <c r="B16" s="24" t="s">
        <v>17</v>
      </c>
      <c r="C16" s="35"/>
      <c r="D16" s="36">
        <f>SUM(D17:D20)</f>
        <v>3365296</v>
      </c>
      <c r="E16" s="37">
        <f>SUM(E17:E20)</f>
        <v>3578566</v>
      </c>
      <c r="F16" s="36">
        <f>SUM(F17:F19)</f>
        <v>213270</v>
      </c>
      <c r="G16" s="38"/>
    </row>
    <row r="17" spans="1:7" ht="18.75" customHeight="1">
      <c r="A17" s="34"/>
      <c r="B17" s="33"/>
      <c r="C17" s="35" t="s">
        <v>18</v>
      </c>
      <c r="D17" s="36">
        <v>0</v>
      </c>
      <c r="E17" s="39">
        <v>0</v>
      </c>
      <c r="F17" s="26">
        <f t="shared" ref="F17:F36" si="1">E17-D17</f>
        <v>0</v>
      </c>
      <c r="G17" s="38"/>
    </row>
    <row r="18" spans="1:7" ht="18.75" customHeight="1">
      <c r="A18" s="34"/>
      <c r="B18" s="33"/>
      <c r="C18" s="35" t="s">
        <v>19</v>
      </c>
      <c r="D18" s="36">
        <v>0</v>
      </c>
      <c r="E18" s="39">
        <v>0</v>
      </c>
      <c r="F18" s="26">
        <f t="shared" si="1"/>
        <v>0</v>
      </c>
      <c r="G18" s="38"/>
    </row>
    <row r="19" spans="1:7" ht="18.75" customHeight="1">
      <c r="A19" s="34"/>
      <c r="B19" s="33"/>
      <c r="C19" s="35" t="s">
        <v>20</v>
      </c>
      <c r="D19" s="36">
        <v>3365296</v>
      </c>
      <c r="E19" s="39">
        <v>3578566</v>
      </c>
      <c r="F19" s="26">
        <f t="shared" si="1"/>
        <v>213270</v>
      </c>
      <c r="G19" s="38"/>
    </row>
    <row r="20" spans="1:7" ht="18.75" customHeight="1">
      <c r="A20" s="34"/>
      <c r="B20" s="29"/>
      <c r="C20" s="35" t="s">
        <v>21</v>
      </c>
      <c r="D20" s="36">
        <v>0</v>
      </c>
      <c r="E20" s="39">
        <v>0</v>
      </c>
      <c r="F20" s="26">
        <f t="shared" si="1"/>
        <v>0</v>
      </c>
      <c r="G20" s="38"/>
    </row>
    <row r="21" spans="1:7" ht="18.75" customHeight="1">
      <c r="A21" s="31" t="s">
        <v>22</v>
      </c>
      <c r="B21" s="40"/>
      <c r="C21" s="41"/>
      <c r="D21" s="42">
        <f>D22</f>
        <v>103700</v>
      </c>
      <c r="E21" s="43">
        <f>E22</f>
        <v>93700</v>
      </c>
      <c r="F21" s="20">
        <f t="shared" si="1"/>
        <v>-10000</v>
      </c>
      <c r="G21" s="44"/>
    </row>
    <row r="22" spans="1:7" ht="18.75" customHeight="1">
      <c r="A22" s="34"/>
      <c r="B22" s="24" t="s">
        <v>22</v>
      </c>
      <c r="C22" s="35"/>
      <c r="D22" s="36">
        <f>SUM(D23:D24)</f>
        <v>103700</v>
      </c>
      <c r="E22" s="37">
        <f>SUM(E23:E24)</f>
        <v>93700</v>
      </c>
      <c r="F22" s="26">
        <f t="shared" si="1"/>
        <v>-10000</v>
      </c>
      <c r="G22" s="38"/>
    </row>
    <row r="23" spans="1:7" ht="18.75" customHeight="1">
      <c r="A23" s="34"/>
      <c r="B23" s="33"/>
      <c r="C23" s="35" t="s">
        <v>23</v>
      </c>
      <c r="D23" s="36">
        <v>19700</v>
      </c>
      <c r="E23" s="39">
        <v>9700</v>
      </c>
      <c r="F23" s="26">
        <f t="shared" si="1"/>
        <v>-10000</v>
      </c>
      <c r="G23" s="38"/>
    </row>
    <row r="24" spans="1:7" ht="18.75" customHeight="1">
      <c r="A24" s="34"/>
      <c r="B24" s="33"/>
      <c r="C24" s="35" t="s">
        <v>24</v>
      </c>
      <c r="D24" s="36">
        <v>84000</v>
      </c>
      <c r="E24" s="39">
        <v>84000</v>
      </c>
      <c r="F24" s="26">
        <f t="shared" si="1"/>
        <v>0</v>
      </c>
      <c r="G24" s="38"/>
    </row>
    <row r="25" spans="1:7" ht="18.75" customHeight="1">
      <c r="A25" s="31" t="s">
        <v>25</v>
      </c>
      <c r="B25" s="19"/>
      <c r="C25" s="41"/>
      <c r="D25" s="42">
        <f>D26</f>
        <v>0</v>
      </c>
      <c r="E25" s="43">
        <f>E26</f>
        <v>0</v>
      </c>
      <c r="F25" s="20">
        <f t="shared" si="1"/>
        <v>0</v>
      </c>
      <c r="G25" s="44"/>
    </row>
    <row r="26" spans="1:7" ht="18.75" customHeight="1">
      <c r="A26" s="34"/>
      <c r="B26" s="33" t="s">
        <v>25</v>
      </c>
      <c r="C26" s="35"/>
      <c r="D26" s="36">
        <f>D27</f>
        <v>0</v>
      </c>
      <c r="E26" s="37">
        <f>E27</f>
        <v>0</v>
      </c>
      <c r="F26" s="26">
        <f t="shared" si="1"/>
        <v>0</v>
      </c>
      <c r="G26" s="38"/>
    </row>
    <row r="27" spans="1:7" ht="18.75" customHeight="1">
      <c r="A27" s="34"/>
      <c r="B27" s="29"/>
      <c r="C27" s="35" t="s">
        <v>26</v>
      </c>
      <c r="D27" s="36">
        <v>0</v>
      </c>
      <c r="E27" s="39">
        <v>0</v>
      </c>
      <c r="F27" s="26">
        <f t="shared" si="1"/>
        <v>0</v>
      </c>
      <c r="G27" s="38"/>
    </row>
    <row r="28" spans="1:7" ht="18.75" customHeight="1">
      <c r="A28" s="45" t="s">
        <v>27</v>
      </c>
      <c r="B28" s="19"/>
      <c r="C28" s="41"/>
      <c r="D28" s="20">
        <f>D29</f>
        <v>0</v>
      </c>
      <c r="E28" s="21">
        <f>E29</f>
        <v>0</v>
      </c>
      <c r="F28" s="20">
        <f t="shared" si="1"/>
        <v>0</v>
      </c>
      <c r="G28" s="44"/>
    </row>
    <row r="29" spans="1:7" ht="18.75" customHeight="1">
      <c r="A29" s="34"/>
      <c r="B29" s="24" t="s">
        <v>27</v>
      </c>
      <c r="C29" s="35"/>
      <c r="D29" s="26">
        <f>SUM(D30:D31)</f>
        <v>0</v>
      </c>
      <c r="E29" s="27">
        <f>SUM(E30:E31)</f>
        <v>0</v>
      </c>
      <c r="F29" s="15">
        <f t="shared" si="1"/>
        <v>0</v>
      </c>
      <c r="G29" s="38"/>
    </row>
    <row r="30" spans="1:7" ht="18.75" customHeight="1">
      <c r="A30" s="34"/>
      <c r="B30" s="33"/>
      <c r="C30" s="35" t="s">
        <v>28</v>
      </c>
      <c r="D30" s="26">
        <v>0</v>
      </c>
      <c r="E30" s="30">
        <v>0</v>
      </c>
      <c r="F30" s="26">
        <f t="shared" si="1"/>
        <v>0</v>
      </c>
      <c r="G30" s="38"/>
    </row>
    <row r="31" spans="1:7" ht="18.75" customHeight="1">
      <c r="A31" s="34"/>
      <c r="B31" s="29"/>
      <c r="C31" s="46" t="s">
        <v>29</v>
      </c>
      <c r="D31" s="26">
        <v>0</v>
      </c>
      <c r="E31" s="30">
        <v>0</v>
      </c>
      <c r="F31" s="26">
        <f t="shared" si="1"/>
        <v>0</v>
      </c>
      <c r="G31" s="38"/>
    </row>
    <row r="32" spans="1:7" ht="18.75" customHeight="1">
      <c r="A32" s="31" t="s">
        <v>30</v>
      </c>
      <c r="B32" s="19"/>
      <c r="C32" s="19"/>
      <c r="D32" s="20">
        <f>D33</f>
        <v>927800</v>
      </c>
      <c r="E32" s="21">
        <f>E33</f>
        <v>483960</v>
      </c>
      <c r="F32" s="20">
        <f t="shared" si="1"/>
        <v>-443840</v>
      </c>
      <c r="G32" s="32"/>
    </row>
    <row r="33" spans="1:7" ht="18.75" customHeight="1">
      <c r="A33" s="34"/>
      <c r="B33" s="24" t="s">
        <v>30</v>
      </c>
      <c r="C33" s="35"/>
      <c r="D33" s="36">
        <f>SUM(D34:D36)</f>
        <v>927800</v>
      </c>
      <c r="E33" s="37">
        <f>SUM(E34:E36)</f>
        <v>483960</v>
      </c>
      <c r="F33" s="26">
        <f t="shared" si="1"/>
        <v>-443840</v>
      </c>
      <c r="G33" s="38"/>
    </row>
    <row r="34" spans="1:7" ht="18.75" customHeight="1">
      <c r="A34" s="34"/>
      <c r="B34" s="33"/>
      <c r="C34" s="46" t="s">
        <v>31</v>
      </c>
      <c r="D34" s="26">
        <v>4000</v>
      </c>
      <c r="E34" s="30">
        <v>0</v>
      </c>
      <c r="F34" s="26">
        <f t="shared" si="1"/>
        <v>-4000</v>
      </c>
      <c r="G34" s="38"/>
    </row>
    <row r="35" spans="1:7" ht="22.5" customHeight="1">
      <c r="A35" s="34"/>
      <c r="B35" s="33"/>
      <c r="C35" s="46" t="s">
        <v>32</v>
      </c>
      <c r="D35" s="26">
        <v>923800</v>
      </c>
      <c r="E35" s="30">
        <v>483960</v>
      </c>
      <c r="F35" s="26">
        <f t="shared" si="1"/>
        <v>-439840</v>
      </c>
      <c r="G35" s="38"/>
    </row>
    <row r="36" spans="1:7" ht="18.75" customHeight="1" thickBot="1">
      <c r="A36" s="47"/>
      <c r="B36" s="48"/>
      <c r="C36" s="49" t="s">
        <v>33</v>
      </c>
      <c r="D36" s="50">
        <v>0</v>
      </c>
      <c r="E36" s="51">
        <v>0</v>
      </c>
      <c r="F36" s="50">
        <f t="shared" si="1"/>
        <v>0</v>
      </c>
      <c r="G36" s="52"/>
    </row>
    <row r="37" spans="1:7" ht="18" customHeight="1" thickBot="1">
      <c r="A37" s="6" t="s">
        <v>1</v>
      </c>
      <c r="B37" s="6"/>
      <c r="C37" s="6"/>
      <c r="D37" s="53"/>
      <c r="E37" s="2"/>
      <c r="F37" s="54"/>
      <c r="G37" s="7" t="s">
        <v>2</v>
      </c>
    </row>
    <row r="38" spans="1:7" s="14" customFormat="1" ht="30" customHeight="1">
      <c r="A38" s="8" t="s">
        <v>3</v>
      </c>
      <c r="B38" s="9" t="s">
        <v>4</v>
      </c>
      <c r="C38" s="9" t="s">
        <v>5</v>
      </c>
      <c r="D38" s="55" t="s">
        <v>6</v>
      </c>
      <c r="E38" s="11" t="s">
        <v>7</v>
      </c>
      <c r="F38" s="56" t="s">
        <v>8</v>
      </c>
      <c r="G38" s="13" t="s">
        <v>9</v>
      </c>
    </row>
    <row r="39" spans="1:7" ht="18.75" customHeight="1">
      <c r="A39" s="31" t="s">
        <v>34</v>
      </c>
      <c r="B39" s="19"/>
      <c r="C39" s="19"/>
      <c r="D39" s="20">
        <f>D40</f>
        <v>129557</v>
      </c>
      <c r="E39" s="21">
        <f>E40</f>
        <v>0</v>
      </c>
      <c r="F39" s="20">
        <f>F40</f>
        <v>-129557</v>
      </c>
      <c r="G39" s="32"/>
    </row>
    <row r="40" spans="1:7" ht="18.75" customHeight="1">
      <c r="A40" s="34"/>
      <c r="B40" s="24" t="s">
        <v>34</v>
      </c>
      <c r="C40" s="35"/>
      <c r="D40" s="36">
        <f>SUM(D41:D43)</f>
        <v>129557</v>
      </c>
      <c r="E40" s="37">
        <f>SUM(E41:E43)</f>
        <v>0</v>
      </c>
      <c r="F40" s="36">
        <f>SUM(F41:F42)</f>
        <v>-129557</v>
      </c>
      <c r="G40" s="38"/>
    </row>
    <row r="41" spans="1:7" ht="18.75" customHeight="1">
      <c r="A41" s="34"/>
      <c r="B41" s="33"/>
      <c r="C41" s="35" t="s">
        <v>35</v>
      </c>
      <c r="D41" s="36">
        <v>73928</v>
      </c>
      <c r="E41" s="39">
        <v>0</v>
      </c>
      <c r="F41" s="36">
        <f>E41-D41</f>
        <v>-73928</v>
      </c>
      <c r="G41" s="38"/>
    </row>
    <row r="42" spans="1:7" ht="22.5" customHeight="1">
      <c r="A42" s="23"/>
      <c r="B42" s="33"/>
      <c r="C42" s="57" t="s">
        <v>36</v>
      </c>
      <c r="D42" s="26">
        <v>55629</v>
      </c>
      <c r="E42" s="30">
        <v>0</v>
      </c>
      <c r="F42" s="26">
        <f>E42-D42</f>
        <v>-55629</v>
      </c>
      <c r="G42" s="28"/>
    </row>
    <row r="43" spans="1:7" ht="18.75" customHeight="1">
      <c r="A43" s="58"/>
      <c r="B43" s="29"/>
      <c r="C43" s="46" t="s">
        <v>37</v>
      </c>
      <c r="D43" s="26">
        <v>0</v>
      </c>
      <c r="E43" s="30">
        <v>0</v>
      </c>
      <c r="F43" s="26">
        <v>0</v>
      </c>
      <c r="G43" s="28"/>
    </row>
    <row r="44" spans="1:7" ht="18.75" customHeight="1">
      <c r="A44" s="31" t="s">
        <v>38</v>
      </c>
      <c r="B44" s="19"/>
      <c r="C44" s="19"/>
      <c r="D44" s="20">
        <f>D45</f>
        <v>54320</v>
      </c>
      <c r="E44" s="21">
        <f>E45</f>
        <v>55040</v>
      </c>
      <c r="F44" s="20">
        <f>E44-D44</f>
        <v>720</v>
      </c>
      <c r="G44" s="32"/>
    </row>
    <row r="45" spans="1:7" ht="18.75" customHeight="1">
      <c r="A45" s="34"/>
      <c r="B45" s="24" t="s">
        <v>38</v>
      </c>
      <c r="C45" s="35"/>
      <c r="D45" s="36">
        <f>SUM(D46:D48)</f>
        <v>54320</v>
      </c>
      <c r="E45" s="37">
        <f>SUM(E46:E48)</f>
        <v>55040</v>
      </c>
      <c r="F45" s="26">
        <f>E45-D45</f>
        <v>720</v>
      </c>
      <c r="G45" s="38"/>
    </row>
    <row r="46" spans="1:7" ht="18.75" customHeight="1">
      <c r="A46" s="34"/>
      <c r="B46" s="33"/>
      <c r="C46" s="35" t="s">
        <v>39</v>
      </c>
      <c r="D46" s="36">
        <v>2400</v>
      </c>
      <c r="E46" s="39">
        <v>2400</v>
      </c>
      <c r="F46" s="26">
        <f>E46-D46</f>
        <v>0</v>
      </c>
      <c r="G46" s="38"/>
    </row>
    <row r="47" spans="1:7" ht="18.75" customHeight="1">
      <c r="A47" s="34"/>
      <c r="B47" s="33"/>
      <c r="C47" s="59" t="s">
        <v>40</v>
      </c>
      <c r="D47" s="36">
        <v>15200</v>
      </c>
      <c r="E47" s="39">
        <v>15200</v>
      </c>
      <c r="F47" s="26">
        <f>E47-D47</f>
        <v>0</v>
      </c>
      <c r="G47" s="38"/>
    </row>
    <row r="48" spans="1:7" ht="18.75" customHeight="1" thickBot="1">
      <c r="A48" s="47"/>
      <c r="B48" s="48"/>
      <c r="C48" s="60" t="s">
        <v>41</v>
      </c>
      <c r="D48" s="61">
        <v>36720</v>
      </c>
      <c r="E48" s="62">
        <v>37440</v>
      </c>
      <c r="F48" s="61">
        <f>E48-D48</f>
        <v>720</v>
      </c>
      <c r="G48" s="52"/>
    </row>
    <row r="49" spans="1:7" ht="18" customHeight="1">
      <c r="A49" s="63"/>
      <c r="B49" s="63"/>
      <c r="C49" s="64"/>
      <c r="D49" s="65"/>
      <c r="E49" s="66"/>
      <c r="F49" s="67"/>
      <c r="G49" s="68"/>
    </row>
    <row r="50" spans="1:7" ht="18" customHeight="1">
      <c r="A50" s="63"/>
      <c r="B50" s="63"/>
      <c r="C50" s="64"/>
      <c r="D50" s="65"/>
      <c r="E50" s="66"/>
      <c r="F50" s="67"/>
      <c r="G50" s="68"/>
    </row>
    <row r="51" spans="1:7" ht="18" customHeight="1">
      <c r="A51" s="63"/>
      <c r="B51" s="63"/>
      <c r="C51" s="64"/>
      <c r="D51" s="65"/>
      <c r="E51" s="66"/>
      <c r="F51" s="67"/>
      <c r="G51" s="68"/>
    </row>
    <row r="52" spans="1:7" ht="18" customHeight="1">
      <c r="A52" s="63"/>
      <c r="B52" s="63"/>
      <c r="C52" s="64"/>
      <c r="D52" s="65"/>
      <c r="E52" s="66"/>
      <c r="F52" s="67"/>
      <c r="G52" s="68"/>
    </row>
    <row r="53" spans="1:7" ht="18" customHeight="1">
      <c r="A53" s="63"/>
      <c r="B53" s="63"/>
      <c r="C53" s="64"/>
      <c r="D53" s="65"/>
      <c r="E53" s="66"/>
      <c r="F53" s="67"/>
      <c r="G53" s="68"/>
    </row>
    <row r="54" spans="1:7" ht="18" customHeight="1">
      <c r="A54" s="63"/>
      <c r="B54" s="63"/>
      <c r="C54" s="64"/>
      <c r="D54" s="65"/>
      <c r="E54" s="66"/>
      <c r="F54" s="67"/>
      <c r="G54" s="68"/>
    </row>
    <row r="55" spans="1:7" ht="18" customHeight="1">
      <c r="A55" s="63"/>
      <c r="B55" s="63"/>
      <c r="C55" s="64"/>
      <c r="D55" s="65"/>
      <c r="E55" s="66"/>
      <c r="F55" s="67"/>
      <c r="G55" s="68"/>
    </row>
    <row r="56" spans="1:7" ht="18" customHeight="1">
      <c r="A56" s="63"/>
      <c r="B56" s="63"/>
      <c r="C56" s="64"/>
      <c r="D56" s="65"/>
      <c r="E56" s="66"/>
      <c r="F56" s="67"/>
      <c r="G56" s="68"/>
    </row>
    <row r="57" spans="1:7" ht="18" customHeight="1">
      <c r="A57" s="63"/>
      <c r="B57" s="63"/>
      <c r="C57" s="64"/>
      <c r="D57" s="65"/>
      <c r="E57" s="66"/>
      <c r="F57" s="67"/>
      <c r="G57" s="68"/>
    </row>
    <row r="58" spans="1:7" ht="18" customHeight="1">
      <c r="A58" s="63"/>
      <c r="B58" s="63"/>
      <c r="C58" s="64"/>
      <c r="D58" s="65"/>
      <c r="E58" s="66"/>
      <c r="F58" s="67"/>
      <c r="G58" s="68"/>
    </row>
    <row r="59" spans="1:7" ht="18" customHeight="1">
      <c r="A59" s="63"/>
      <c r="B59" s="63"/>
      <c r="C59" s="64"/>
      <c r="D59" s="65"/>
      <c r="E59" s="66"/>
      <c r="F59" s="67"/>
      <c r="G59" s="68"/>
    </row>
    <row r="60" spans="1:7" ht="18" customHeight="1">
      <c r="A60" s="63"/>
      <c r="B60" s="63"/>
      <c r="C60" s="64"/>
      <c r="D60" s="65"/>
      <c r="E60" s="66"/>
      <c r="F60" s="67"/>
      <c r="G60" s="68"/>
    </row>
    <row r="61" spans="1:7" ht="18" customHeight="1">
      <c r="A61" s="63"/>
      <c r="B61" s="63"/>
      <c r="C61" s="64"/>
      <c r="D61" s="65"/>
      <c r="E61" s="66"/>
      <c r="F61" s="67"/>
      <c r="G61" s="68"/>
    </row>
    <row r="62" spans="1:7" ht="18" customHeight="1">
      <c r="A62" s="63"/>
      <c r="B62" s="63"/>
      <c r="C62" s="64"/>
      <c r="D62" s="65"/>
      <c r="E62" s="66"/>
      <c r="F62" s="67"/>
      <c r="G62" s="68"/>
    </row>
    <row r="63" spans="1:7" ht="18" customHeight="1">
      <c r="A63" s="63"/>
      <c r="B63" s="63"/>
      <c r="C63" s="64"/>
      <c r="D63" s="65"/>
      <c r="E63" s="66"/>
      <c r="F63" s="67"/>
      <c r="G63" s="68"/>
    </row>
    <row r="64" spans="1:7" ht="18" customHeight="1">
      <c r="A64" s="63"/>
      <c r="B64" s="63"/>
      <c r="C64" s="64"/>
      <c r="D64" s="65"/>
      <c r="E64" s="66"/>
      <c r="F64" s="67"/>
      <c r="G64" s="68"/>
    </row>
    <row r="65" spans="1:7" ht="18" customHeight="1">
      <c r="A65" s="63"/>
      <c r="B65" s="63"/>
      <c r="C65" s="64"/>
      <c r="D65" s="65"/>
      <c r="E65" s="66"/>
      <c r="F65" s="67"/>
      <c r="G65" s="68"/>
    </row>
    <row r="66" spans="1:7" ht="18" customHeight="1">
      <c r="A66" s="63"/>
      <c r="B66" s="63"/>
      <c r="C66" s="64"/>
      <c r="D66" s="65"/>
      <c r="E66" s="66"/>
      <c r="F66" s="67"/>
      <c r="G66" s="68"/>
    </row>
    <row r="67" spans="1:7" ht="18" customHeight="1">
      <c r="A67" s="63"/>
      <c r="B67" s="63"/>
      <c r="C67" s="64"/>
      <c r="D67" s="65"/>
      <c r="E67" s="66"/>
      <c r="F67" s="67"/>
      <c r="G67" s="68"/>
    </row>
    <row r="68" spans="1:7" ht="18" customHeight="1">
      <c r="A68" s="63"/>
      <c r="B68" s="63"/>
      <c r="C68" s="64"/>
      <c r="D68" s="65"/>
      <c r="E68" s="66"/>
      <c r="F68" s="67"/>
      <c r="G68" s="68"/>
    </row>
    <row r="69" spans="1:7" ht="18" customHeight="1">
      <c r="A69" s="63"/>
      <c r="B69" s="63"/>
      <c r="C69" s="64"/>
      <c r="D69" s="65"/>
      <c r="E69" s="66"/>
      <c r="F69" s="67"/>
      <c r="G69" s="68"/>
    </row>
    <row r="70" spans="1:7" ht="18" customHeight="1">
      <c r="A70" s="63"/>
      <c r="B70" s="63"/>
      <c r="C70" s="64"/>
      <c r="D70" s="65"/>
      <c r="E70" s="66"/>
      <c r="F70" s="67"/>
      <c r="G70" s="68"/>
    </row>
    <row r="71" spans="1:7" ht="18" customHeight="1">
      <c r="A71" s="63"/>
      <c r="B71" s="63"/>
      <c r="C71" s="64"/>
      <c r="D71" s="65"/>
      <c r="E71" s="66"/>
      <c r="F71" s="67"/>
      <c r="G71" s="68"/>
    </row>
    <row r="72" spans="1:7" ht="18" customHeight="1">
      <c r="A72" s="63"/>
      <c r="B72" s="63"/>
      <c r="C72" s="64"/>
      <c r="D72" s="65"/>
      <c r="E72" s="66"/>
      <c r="F72" s="67"/>
      <c r="G72" s="68"/>
    </row>
    <row r="73" spans="1:7" ht="18" customHeight="1">
      <c r="A73" s="63"/>
      <c r="B73" s="63"/>
      <c r="C73" s="64"/>
      <c r="D73" s="65"/>
      <c r="E73" s="66"/>
      <c r="F73" s="67"/>
      <c r="G73" s="68"/>
    </row>
    <row r="74" spans="1:7" ht="18" customHeight="1">
      <c r="A74" s="63"/>
      <c r="B74" s="63"/>
      <c r="C74" s="64"/>
      <c r="D74" s="65"/>
      <c r="E74" s="66"/>
      <c r="F74" s="67"/>
      <c r="G74" s="68"/>
    </row>
    <row r="75" spans="1:7" ht="18" customHeight="1">
      <c r="A75" s="63"/>
      <c r="B75" s="63"/>
      <c r="C75" s="64"/>
      <c r="D75" s="65"/>
      <c r="E75" s="66"/>
      <c r="F75" s="67"/>
      <c r="G75" s="68"/>
    </row>
    <row r="76" spans="1:7" ht="18" customHeight="1" thickBot="1">
      <c r="A76" s="6" t="s">
        <v>42</v>
      </c>
      <c r="B76" s="6"/>
      <c r="C76" s="6"/>
      <c r="D76" s="53"/>
      <c r="E76" s="2"/>
      <c r="F76" s="54"/>
      <c r="G76" s="7" t="s">
        <v>2</v>
      </c>
    </row>
    <row r="77" spans="1:7" ht="30" customHeight="1">
      <c r="A77" s="8" t="s">
        <v>3</v>
      </c>
      <c r="B77" s="9" t="s">
        <v>4</v>
      </c>
      <c r="C77" s="9" t="s">
        <v>5</v>
      </c>
      <c r="D77" s="55" t="s">
        <v>6</v>
      </c>
      <c r="E77" s="11" t="s">
        <v>7</v>
      </c>
      <c r="F77" s="56" t="s">
        <v>8</v>
      </c>
      <c r="G77" s="13" t="s">
        <v>9</v>
      </c>
    </row>
    <row r="78" spans="1:7" s="14" customFormat="1" ht="24.95" customHeight="1">
      <c r="A78" s="629" t="s">
        <v>43</v>
      </c>
      <c r="B78" s="630"/>
      <c r="C78" s="631"/>
      <c r="D78" s="15">
        <f>D79+D98+D103+D144+D147+D155+D158+D162+D165+D168</f>
        <v>4602369</v>
      </c>
      <c r="E78" s="16">
        <f>E79+E98+E103+E144+E147+E155+E158+E162+E165+E168</f>
        <v>4232962</v>
      </c>
      <c r="F78" s="15">
        <f>F79+F98+F103+F144+F147+F155+F158+F162+F168</f>
        <v>-369407</v>
      </c>
      <c r="G78" s="17"/>
    </row>
    <row r="79" spans="1:7" ht="18.75" customHeight="1">
      <c r="A79" s="31" t="s">
        <v>44</v>
      </c>
      <c r="B79" s="19"/>
      <c r="C79" s="19"/>
      <c r="D79" s="20">
        <f>D80+D87+D91</f>
        <v>3361711</v>
      </c>
      <c r="E79" s="21">
        <f>E80+E87+E91</f>
        <v>3534848</v>
      </c>
      <c r="F79" s="20">
        <f>F80+F87+F91</f>
        <v>173137</v>
      </c>
      <c r="G79" s="22"/>
    </row>
    <row r="80" spans="1:7" ht="18.75" customHeight="1">
      <c r="A80" s="23"/>
      <c r="B80" s="24" t="s">
        <v>45</v>
      </c>
      <c r="C80" s="25"/>
      <c r="D80" s="26">
        <f>SUM(D81:D86)</f>
        <v>3182072</v>
      </c>
      <c r="E80" s="27">
        <f>SUM(E81:E86)</f>
        <v>3338177</v>
      </c>
      <c r="F80" s="26">
        <f>SUM(F81:F86)</f>
        <v>156105</v>
      </c>
      <c r="G80" s="28"/>
    </row>
    <row r="81" spans="1:7" ht="18.75" customHeight="1">
      <c r="A81" s="23"/>
      <c r="B81" s="33"/>
      <c r="C81" s="25" t="s">
        <v>46</v>
      </c>
      <c r="D81" s="26">
        <v>1818987</v>
      </c>
      <c r="E81" s="30">
        <v>1934012</v>
      </c>
      <c r="F81" s="26">
        <f t="shared" ref="F81:F113" si="2">E81-D81</f>
        <v>115025</v>
      </c>
      <c r="G81" s="28"/>
    </row>
    <row r="82" spans="1:7" ht="18.75" customHeight="1">
      <c r="A82" s="23"/>
      <c r="B82" s="33"/>
      <c r="C82" s="69" t="s">
        <v>47</v>
      </c>
      <c r="D82" s="70">
        <v>612758</v>
      </c>
      <c r="E82" s="71">
        <v>817430</v>
      </c>
      <c r="F82" s="26">
        <f t="shared" si="2"/>
        <v>204672</v>
      </c>
      <c r="G82" s="28"/>
    </row>
    <row r="83" spans="1:7" ht="18.75" customHeight="1">
      <c r="A83" s="23"/>
      <c r="B83" s="33"/>
      <c r="C83" s="29" t="s">
        <v>48</v>
      </c>
      <c r="D83" s="70">
        <v>3000</v>
      </c>
      <c r="E83" s="71">
        <v>3000</v>
      </c>
      <c r="F83" s="26">
        <f t="shared" si="2"/>
        <v>0</v>
      </c>
      <c r="G83" s="28"/>
    </row>
    <row r="84" spans="1:7" ht="18.75" customHeight="1">
      <c r="A84" s="23"/>
      <c r="B84" s="33"/>
      <c r="C84" s="69" t="s">
        <v>49</v>
      </c>
      <c r="D84" s="70">
        <v>234854</v>
      </c>
      <c r="E84" s="71">
        <v>248150</v>
      </c>
      <c r="F84" s="26">
        <f t="shared" si="2"/>
        <v>13296</v>
      </c>
      <c r="G84" s="28"/>
    </row>
    <row r="85" spans="1:7" ht="18.75" customHeight="1">
      <c r="A85" s="23"/>
      <c r="B85" s="33"/>
      <c r="C85" s="72" t="s">
        <v>50</v>
      </c>
      <c r="D85" s="70">
        <v>306120</v>
      </c>
      <c r="E85" s="71">
        <v>314865</v>
      </c>
      <c r="F85" s="26">
        <f t="shared" si="2"/>
        <v>8745</v>
      </c>
      <c r="G85" s="28"/>
    </row>
    <row r="86" spans="1:7" ht="18.75" customHeight="1">
      <c r="A86" s="23"/>
      <c r="B86" s="33"/>
      <c r="C86" s="69" t="s">
        <v>51</v>
      </c>
      <c r="D86" s="70">
        <v>206353</v>
      </c>
      <c r="E86" s="71">
        <v>20720</v>
      </c>
      <c r="F86" s="26">
        <f t="shared" si="2"/>
        <v>-185633</v>
      </c>
      <c r="G86" s="28"/>
    </row>
    <row r="87" spans="1:7" ht="18.75" customHeight="1">
      <c r="A87" s="23"/>
      <c r="B87" s="24" t="s">
        <v>52</v>
      </c>
      <c r="C87" s="25"/>
      <c r="D87" s="26">
        <f>SUM(D88:D90)</f>
        <v>7480</v>
      </c>
      <c r="E87" s="27">
        <f>SUM(E88:E90)</f>
        <v>7480</v>
      </c>
      <c r="F87" s="26">
        <f t="shared" si="2"/>
        <v>0</v>
      </c>
      <c r="G87" s="73"/>
    </row>
    <row r="88" spans="1:7" ht="18.75" customHeight="1">
      <c r="A88" s="23"/>
      <c r="B88" s="33"/>
      <c r="C88" s="25" t="s">
        <v>53</v>
      </c>
      <c r="D88" s="26">
        <v>6000</v>
      </c>
      <c r="E88" s="30">
        <v>6000</v>
      </c>
      <c r="F88" s="26">
        <f t="shared" si="2"/>
        <v>0</v>
      </c>
      <c r="G88" s="73"/>
    </row>
    <row r="89" spans="1:7" ht="18.75" customHeight="1">
      <c r="A89" s="23"/>
      <c r="B89" s="33"/>
      <c r="C89" s="25" t="s">
        <v>54</v>
      </c>
      <c r="D89" s="26">
        <v>0</v>
      </c>
      <c r="E89" s="30">
        <v>0</v>
      </c>
      <c r="F89" s="26">
        <f t="shared" si="2"/>
        <v>0</v>
      </c>
      <c r="G89" s="73"/>
    </row>
    <row r="90" spans="1:7" ht="18.75" customHeight="1">
      <c r="A90" s="23"/>
      <c r="B90" s="33"/>
      <c r="C90" s="25" t="s">
        <v>55</v>
      </c>
      <c r="D90" s="26">
        <v>1480</v>
      </c>
      <c r="E90" s="30">
        <v>1480</v>
      </c>
      <c r="F90" s="26">
        <f t="shared" si="2"/>
        <v>0</v>
      </c>
      <c r="G90" s="73"/>
    </row>
    <row r="91" spans="1:7" ht="18.75" customHeight="1">
      <c r="A91" s="23"/>
      <c r="B91" s="24" t="s">
        <v>56</v>
      </c>
      <c r="C91" s="25"/>
      <c r="D91" s="26">
        <f>SUM(D92:D97)</f>
        <v>172159</v>
      </c>
      <c r="E91" s="27">
        <f>SUM(E92:E97)</f>
        <v>189191</v>
      </c>
      <c r="F91" s="26">
        <f t="shared" si="2"/>
        <v>17032</v>
      </c>
      <c r="G91" s="73"/>
    </row>
    <row r="92" spans="1:7" ht="18.75" customHeight="1">
      <c r="A92" s="34"/>
      <c r="B92" s="33"/>
      <c r="C92" s="74" t="s">
        <v>57</v>
      </c>
      <c r="D92" s="26">
        <v>3600</v>
      </c>
      <c r="E92" s="30">
        <v>2400</v>
      </c>
      <c r="F92" s="26">
        <f t="shared" si="2"/>
        <v>-1200</v>
      </c>
      <c r="G92" s="73"/>
    </row>
    <row r="93" spans="1:7" ht="18.75" customHeight="1">
      <c r="A93" s="34"/>
      <c r="B93" s="33"/>
      <c r="C93" s="75" t="s">
        <v>58</v>
      </c>
      <c r="D93" s="70">
        <v>47297</v>
      </c>
      <c r="E93" s="71">
        <v>54336</v>
      </c>
      <c r="F93" s="26">
        <f t="shared" si="2"/>
        <v>7039</v>
      </c>
      <c r="G93" s="76"/>
    </row>
    <row r="94" spans="1:7" ht="18.75" customHeight="1">
      <c r="A94" s="23"/>
      <c r="B94" s="33"/>
      <c r="C94" s="29" t="s">
        <v>59</v>
      </c>
      <c r="D94" s="70">
        <v>72360</v>
      </c>
      <c r="E94" s="71">
        <v>85680</v>
      </c>
      <c r="F94" s="26">
        <f t="shared" si="2"/>
        <v>13320</v>
      </c>
      <c r="G94" s="76"/>
    </row>
    <row r="95" spans="1:7" ht="18.75" customHeight="1">
      <c r="A95" s="23"/>
      <c r="B95" s="33"/>
      <c r="C95" s="29" t="s">
        <v>60</v>
      </c>
      <c r="D95" s="70">
        <v>12675</v>
      </c>
      <c r="E95" s="71">
        <v>12675</v>
      </c>
      <c r="F95" s="26">
        <f t="shared" si="2"/>
        <v>0</v>
      </c>
      <c r="G95" s="73"/>
    </row>
    <row r="96" spans="1:7" ht="18.75" customHeight="1">
      <c r="A96" s="23"/>
      <c r="B96" s="33"/>
      <c r="C96" s="29" t="s">
        <v>61</v>
      </c>
      <c r="D96" s="70">
        <v>28257</v>
      </c>
      <c r="E96" s="71">
        <v>20400</v>
      </c>
      <c r="F96" s="26">
        <f t="shared" si="2"/>
        <v>-7857</v>
      </c>
      <c r="G96" s="73"/>
    </row>
    <row r="97" spans="1:7" ht="18.75" customHeight="1">
      <c r="A97" s="58"/>
      <c r="B97" s="29"/>
      <c r="C97" s="29" t="s">
        <v>62</v>
      </c>
      <c r="D97" s="70">
        <v>7970</v>
      </c>
      <c r="E97" s="71">
        <v>13700</v>
      </c>
      <c r="F97" s="26">
        <f t="shared" si="2"/>
        <v>5730</v>
      </c>
      <c r="G97" s="73"/>
    </row>
    <row r="98" spans="1:7" ht="18.75" customHeight="1">
      <c r="A98" s="31" t="s">
        <v>63</v>
      </c>
      <c r="B98" s="77"/>
      <c r="C98" s="19"/>
      <c r="D98" s="20">
        <f>D99</f>
        <v>503078</v>
      </c>
      <c r="E98" s="21">
        <f>E99</f>
        <v>72513</v>
      </c>
      <c r="F98" s="20">
        <f t="shared" si="2"/>
        <v>-430565</v>
      </c>
      <c r="G98" s="78"/>
    </row>
    <row r="99" spans="1:7" ht="18.75" customHeight="1">
      <c r="A99" s="23"/>
      <c r="B99" s="24" t="s">
        <v>64</v>
      </c>
      <c r="C99" s="29"/>
      <c r="D99" s="70">
        <f>SUM(D100:D102)</f>
        <v>503078</v>
      </c>
      <c r="E99" s="79">
        <f>SUM(E100:E102)</f>
        <v>72513</v>
      </c>
      <c r="F99" s="26">
        <f t="shared" si="2"/>
        <v>-430565</v>
      </c>
      <c r="G99" s="73"/>
    </row>
    <row r="100" spans="1:7" ht="18.75" customHeight="1">
      <c r="A100" s="23"/>
      <c r="B100" s="33"/>
      <c r="C100" s="29" t="s">
        <v>64</v>
      </c>
      <c r="D100" s="70">
        <v>0</v>
      </c>
      <c r="E100" s="71">
        <v>0</v>
      </c>
      <c r="F100" s="26">
        <f t="shared" si="2"/>
        <v>0</v>
      </c>
      <c r="G100" s="73"/>
    </row>
    <row r="101" spans="1:7" ht="18.75" customHeight="1">
      <c r="A101" s="80"/>
      <c r="B101" s="81"/>
      <c r="C101" s="25" t="s">
        <v>65</v>
      </c>
      <c r="D101" s="26">
        <v>405000</v>
      </c>
      <c r="E101" s="30">
        <v>15000</v>
      </c>
      <c r="F101" s="26">
        <f t="shared" si="2"/>
        <v>-390000</v>
      </c>
      <c r="G101" s="82"/>
    </row>
    <row r="102" spans="1:7" s="14" customFormat="1" ht="18.75" customHeight="1">
      <c r="A102" s="23"/>
      <c r="B102" s="33"/>
      <c r="C102" s="24" t="s">
        <v>66</v>
      </c>
      <c r="D102" s="36">
        <v>98078</v>
      </c>
      <c r="E102" s="39">
        <v>57513</v>
      </c>
      <c r="F102" s="36">
        <f t="shared" si="2"/>
        <v>-40565</v>
      </c>
      <c r="G102" s="83"/>
    </row>
    <row r="103" spans="1:7" ht="18.75" customHeight="1">
      <c r="A103" s="31" t="s">
        <v>67</v>
      </c>
      <c r="B103" s="77"/>
      <c r="C103" s="19"/>
      <c r="D103" s="20">
        <f>D104+D116+D127+D136+D140+D142</f>
        <v>716626</v>
      </c>
      <c r="E103" s="21">
        <f>E104+E116+E127+E136+E140+E142</f>
        <v>623601</v>
      </c>
      <c r="F103" s="20">
        <f t="shared" si="2"/>
        <v>-93025</v>
      </c>
      <c r="G103" s="78"/>
    </row>
    <row r="104" spans="1:7" ht="18.75" customHeight="1">
      <c r="A104" s="23"/>
      <c r="B104" s="24" t="s">
        <v>56</v>
      </c>
      <c r="C104" s="25"/>
      <c r="D104" s="26">
        <f>SUM(D105:D113)</f>
        <v>401640</v>
      </c>
      <c r="E104" s="27">
        <f>SUM(E105:E113)</f>
        <v>428245</v>
      </c>
      <c r="F104" s="26">
        <f t="shared" si="2"/>
        <v>26605</v>
      </c>
      <c r="G104" s="84"/>
    </row>
    <row r="105" spans="1:7" ht="18.75" customHeight="1">
      <c r="A105" s="23"/>
      <c r="B105" s="33"/>
      <c r="C105" s="25" t="s">
        <v>68</v>
      </c>
      <c r="D105" s="26">
        <v>309000</v>
      </c>
      <c r="E105" s="30">
        <v>328405</v>
      </c>
      <c r="F105" s="26">
        <f t="shared" si="2"/>
        <v>19405</v>
      </c>
      <c r="G105" s="73"/>
    </row>
    <row r="106" spans="1:7" ht="18.75" customHeight="1">
      <c r="A106" s="23"/>
      <c r="B106" s="33"/>
      <c r="C106" s="25" t="s">
        <v>69</v>
      </c>
      <c r="D106" s="26">
        <v>14400</v>
      </c>
      <c r="E106" s="30">
        <v>21600</v>
      </c>
      <c r="F106" s="26">
        <f t="shared" si="2"/>
        <v>7200</v>
      </c>
      <c r="G106" s="73"/>
    </row>
    <row r="107" spans="1:7" ht="18.75" customHeight="1">
      <c r="A107" s="23"/>
      <c r="B107" s="33"/>
      <c r="C107" s="29" t="s">
        <v>70</v>
      </c>
      <c r="D107" s="70">
        <v>17900</v>
      </c>
      <c r="E107" s="71">
        <v>17900</v>
      </c>
      <c r="F107" s="26">
        <f t="shared" si="2"/>
        <v>0</v>
      </c>
      <c r="G107" s="76"/>
    </row>
    <row r="108" spans="1:7" ht="18.75" customHeight="1">
      <c r="A108" s="23"/>
      <c r="B108" s="33"/>
      <c r="C108" s="25" t="s">
        <v>71</v>
      </c>
      <c r="D108" s="26">
        <v>5840</v>
      </c>
      <c r="E108" s="30">
        <v>5840</v>
      </c>
      <c r="F108" s="26">
        <f t="shared" si="2"/>
        <v>0</v>
      </c>
      <c r="G108" s="73"/>
    </row>
    <row r="109" spans="1:7" ht="18.75" customHeight="1">
      <c r="A109" s="23"/>
      <c r="B109" s="33"/>
      <c r="C109" s="29" t="s">
        <v>72</v>
      </c>
      <c r="D109" s="70">
        <v>3000</v>
      </c>
      <c r="E109" s="71">
        <v>3000</v>
      </c>
      <c r="F109" s="26">
        <f t="shared" si="2"/>
        <v>0</v>
      </c>
      <c r="G109" s="76"/>
    </row>
    <row r="110" spans="1:7" ht="18.75" customHeight="1">
      <c r="A110" s="23"/>
      <c r="B110" s="33"/>
      <c r="C110" s="25" t="s">
        <v>73</v>
      </c>
      <c r="D110" s="26">
        <v>0</v>
      </c>
      <c r="E110" s="30">
        <v>0</v>
      </c>
      <c r="F110" s="26">
        <f t="shared" si="2"/>
        <v>0</v>
      </c>
      <c r="G110" s="73"/>
    </row>
    <row r="111" spans="1:7" ht="18.75" customHeight="1">
      <c r="A111" s="23"/>
      <c r="B111" s="33"/>
      <c r="C111" s="25" t="s">
        <v>74</v>
      </c>
      <c r="D111" s="26">
        <v>0</v>
      </c>
      <c r="E111" s="30">
        <v>0</v>
      </c>
      <c r="F111" s="26">
        <f t="shared" si="2"/>
        <v>0</v>
      </c>
      <c r="G111" s="73"/>
    </row>
    <row r="112" spans="1:7" ht="18.75" customHeight="1">
      <c r="A112" s="23"/>
      <c r="B112" s="33"/>
      <c r="C112" s="85" t="s">
        <v>75</v>
      </c>
      <c r="D112" s="86">
        <v>14700</v>
      </c>
      <c r="E112" s="87">
        <v>14700</v>
      </c>
      <c r="F112" s="86">
        <f t="shared" si="2"/>
        <v>0</v>
      </c>
      <c r="G112" s="88"/>
    </row>
    <row r="113" spans="1:7" ht="18.75" customHeight="1" thickBot="1">
      <c r="A113" s="89"/>
      <c r="B113" s="48"/>
      <c r="C113" s="90" t="s">
        <v>76</v>
      </c>
      <c r="D113" s="61">
        <v>36800</v>
      </c>
      <c r="E113" s="62">
        <v>36800</v>
      </c>
      <c r="F113" s="61">
        <f t="shared" si="2"/>
        <v>0</v>
      </c>
      <c r="G113" s="91"/>
    </row>
    <row r="114" spans="1:7" ht="18.75" customHeight="1" thickBot="1">
      <c r="A114" s="6" t="s">
        <v>42</v>
      </c>
      <c r="B114" s="6"/>
      <c r="C114" s="6"/>
      <c r="D114" s="53"/>
      <c r="E114" s="2"/>
      <c r="F114" s="54"/>
      <c r="G114" s="7" t="s">
        <v>2</v>
      </c>
    </row>
    <row r="115" spans="1:7" ht="30" customHeight="1">
      <c r="A115" s="8" t="s">
        <v>3</v>
      </c>
      <c r="B115" s="9" t="s">
        <v>4</v>
      </c>
      <c r="C115" s="9" t="s">
        <v>5</v>
      </c>
      <c r="D115" s="55" t="s">
        <v>6</v>
      </c>
      <c r="E115" s="11" t="s">
        <v>7</v>
      </c>
      <c r="F115" s="56" t="s">
        <v>8</v>
      </c>
      <c r="G115" s="13" t="s">
        <v>9</v>
      </c>
    </row>
    <row r="116" spans="1:7" ht="18.75" customHeight="1">
      <c r="A116" s="23" t="s">
        <v>67</v>
      </c>
      <c r="B116" s="33" t="s">
        <v>77</v>
      </c>
      <c r="C116" s="25"/>
      <c r="D116" s="26">
        <f>SUM(D117:D126)</f>
        <v>600</v>
      </c>
      <c r="E116" s="27">
        <f>SUM(E117:E126)</f>
        <v>0</v>
      </c>
      <c r="F116" s="26">
        <f t="shared" ref="F116:F146" si="3">E116-D116</f>
        <v>-600</v>
      </c>
      <c r="G116" s="73"/>
    </row>
    <row r="117" spans="1:7" ht="18.75" customHeight="1">
      <c r="A117" s="23"/>
      <c r="B117" s="33"/>
      <c r="C117" s="25" t="s">
        <v>78</v>
      </c>
      <c r="D117" s="26">
        <v>0</v>
      </c>
      <c r="E117" s="30">
        <v>0</v>
      </c>
      <c r="F117" s="26">
        <f t="shared" si="3"/>
        <v>0</v>
      </c>
      <c r="G117" s="73"/>
    </row>
    <row r="118" spans="1:7" ht="18.75" customHeight="1">
      <c r="A118" s="23"/>
      <c r="B118" s="33"/>
      <c r="C118" s="25" t="s">
        <v>79</v>
      </c>
      <c r="D118" s="26">
        <v>0</v>
      </c>
      <c r="E118" s="30">
        <v>0</v>
      </c>
      <c r="F118" s="26">
        <f t="shared" si="3"/>
        <v>0</v>
      </c>
      <c r="G118" s="73"/>
    </row>
    <row r="119" spans="1:7" ht="18.75" customHeight="1">
      <c r="A119" s="23"/>
      <c r="B119" s="33"/>
      <c r="C119" s="25" t="s">
        <v>80</v>
      </c>
      <c r="D119" s="26">
        <v>0</v>
      </c>
      <c r="E119" s="30">
        <v>0</v>
      </c>
      <c r="F119" s="26">
        <f t="shared" si="3"/>
        <v>0</v>
      </c>
      <c r="G119" s="73"/>
    </row>
    <row r="120" spans="1:7" ht="18.75" customHeight="1">
      <c r="A120" s="23"/>
      <c r="B120" s="33"/>
      <c r="C120" s="25" t="s">
        <v>81</v>
      </c>
      <c r="D120" s="26">
        <v>0</v>
      </c>
      <c r="E120" s="30">
        <v>0</v>
      </c>
      <c r="F120" s="26">
        <f t="shared" si="3"/>
        <v>0</v>
      </c>
      <c r="G120" s="73"/>
    </row>
    <row r="121" spans="1:7" ht="18.75" customHeight="1">
      <c r="A121" s="23"/>
      <c r="B121" s="33"/>
      <c r="C121" s="25" t="s">
        <v>82</v>
      </c>
      <c r="D121" s="26">
        <v>0</v>
      </c>
      <c r="E121" s="30">
        <v>0</v>
      </c>
      <c r="F121" s="26">
        <f t="shared" si="3"/>
        <v>0</v>
      </c>
      <c r="G121" s="73"/>
    </row>
    <row r="122" spans="1:7" ht="18.75" customHeight="1">
      <c r="A122" s="23"/>
      <c r="B122" s="33"/>
      <c r="C122" s="25" t="s">
        <v>83</v>
      </c>
      <c r="D122" s="26">
        <v>0</v>
      </c>
      <c r="E122" s="30">
        <v>0</v>
      </c>
      <c r="F122" s="26">
        <f t="shared" si="3"/>
        <v>0</v>
      </c>
      <c r="G122" s="73"/>
    </row>
    <row r="123" spans="1:7" ht="18.75" customHeight="1">
      <c r="A123" s="23"/>
      <c r="B123" s="33"/>
      <c r="C123" s="25" t="s">
        <v>84</v>
      </c>
      <c r="D123" s="26">
        <v>0</v>
      </c>
      <c r="E123" s="30">
        <v>0</v>
      </c>
      <c r="F123" s="26">
        <f t="shared" si="3"/>
        <v>0</v>
      </c>
      <c r="G123" s="73"/>
    </row>
    <row r="124" spans="1:7" ht="18.75" customHeight="1">
      <c r="A124" s="23"/>
      <c r="B124" s="33"/>
      <c r="C124" s="25" t="s">
        <v>85</v>
      </c>
      <c r="D124" s="26">
        <v>0</v>
      </c>
      <c r="E124" s="30">
        <v>0</v>
      </c>
      <c r="F124" s="26">
        <f t="shared" si="3"/>
        <v>0</v>
      </c>
      <c r="G124" s="73"/>
    </row>
    <row r="125" spans="1:7" ht="18.75" customHeight="1">
      <c r="A125" s="23"/>
      <c r="B125" s="33"/>
      <c r="C125" s="25" t="s">
        <v>86</v>
      </c>
      <c r="D125" s="26">
        <v>0</v>
      </c>
      <c r="E125" s="30">
        <v>0</v>
      </c>
      <c r="F125" s="26">
        <f t="shared" si="3"/>
        <v>0</v>
      </c>
      <c r="G125" s="73"/>
    </row>
    <row r="126" spans="1:7" ht="18.75" customHeight="1">
      <c r="A126" s="23"/>
      <c r="B126" s="33"/>
      <c r="C126" s="25" t="s">
        <v>87</v>
      </c>
      <c r="D126" s="26">
        <v>600</v>
      </c>
      <c r="E126" s="30">
        <v>0</v>
      </c>
      <c r="F126" s="26">
        <f t="shared" si="3"/>
        <v>-600</v>
      </c>
      <c r="G126" s="73"/>
    </row>
    <row r="127" spans="1:7" ht="18.75" customHeight="1">
      <c r="A127" s="23"/>
      <c r="B127" s="92" t="s">
        <v>88</v>
      </c>
      <c r="C127" s="25"/>
      <c r="D127" s="26">
        <f>SUM(D128:D135)</f>
        <v>270526</v>
      </c>
      <c r="E127" s="27">
        <f>SUM(E128:E135)</f>
        <v>162876</v>
      </c>
      <c r="F127" s="26">
        <f t="shared" si="3"/>
        <v>-107650</v>
      </c>
      <c r="G127" s="73"/>
    </row>
    <row r="128" spans="1:7" ht="18.75" customHeight="1">
      <c r="A128" s="80"/>
      <c r="B128" s="93"/>
      <c r="C128" s="29" t="s">
        <v>89</v>
      </c>
      <c r="D128" s="70">
        <v>18700</v>
      </c>
      <c r="E128" s="71">
        <v>14500</v>
      </c>
      <c r="F128" s="26">
        <f t="shared" si="3"/>
        <v>-4200</v>
      </c>
      <c r="G128" s="94"/>
    </row>
    <row r="129" spans="1:7" ht="18.75" customHeight="1">
      <c r="A129" s="95"/>
      <c r="B129" s="96"/>
      <c r="C129" s="25" t="s">
        <v>90</v>
      </c>
      <c r="D129" s="26">
        <v>24600</v>
      </c>
      <c r="E129" s="30">
        <v>21000</v>
      </c>
      <c r="F129" s="26">
        <f t="shared" si="3"/>
        <v>-3600</v>
      </c>
      <c r="G129" s="17"/>
    </row>
    <row r="130" spans="1:7" ht="22.5" customHeight="1">
      <c r="A130" s="23"/>
      <c r="B130" s="33"/>
      <c r="C130" s="46" t="s">
        <v>91</v>
      </c>
      <c r="D130" s="26">
        <v>1586</v>
      </c>
      <c r="E130" s="30">
        <v>1586</v>
      </c>
      <c r="F130" s="26">
        <f t="shared" si="3"/>
        <v>0</v>
      </c>
      <c r="G130" s="28"/>
    </row>
    <row r="131" spans="1:7" ht="22.5" customHeight="1">
      <c r="A131" s="23"/>
      <c r="B131" s="33"/>
      <c r="C131" s="46" t="s">
        <v>92</v>
      </c>
      <c r="D131" s="26">
        <v>4910</v>
      </c>
      <c r="E131" s="30">
        <v>4910</v>
      </c>
      <c r="F131" s="26">
        <f t="shared" si="3"/>
        <v>0</v>
      </c>
      <c r="G131" s="28"/>
    </row>
    <row r="132" spans="1:7" ht="18.75" customHeight="1">
      <c r="A132" s="23"/>
      <c r="B132" s="33"/>
      <c r="C132" s="46" t="s">
        <v>93</v>
      </c>
      <c r="D132" s="26">
        <v>103180</v>
      </c>
      <c r="E132" s="30">
        <v>63480</v>
      </c>
      <c r="F132" s="26">
        <f t="shared" si="3"/>
        <v>-39700</v>
      </c>
      <c r="G132" s="28"/>
    </row>
    <row r="133" spans="1:7" ht="18.75" customHeight="1">
      <c r="A133" s="23"/>
      <c r="B133" s="33"/>
      <c r="C133" s="46" t="s">
        <v>94</v>
      </c>
      <c r="D133" s="26">
        <v>52580</v>
      </c>
      <c r="E133" s="30">
        <v>34800</v>
      </c>
      <c r="F133" s="26">
        <f t="shared" si="3"/>
        <v>-17780</v>
      </c>
      <c r="G133" s="28"/>
    </row>
    <row r="134" spans="1:7" ht="18.75" customHeight="1">
      <c r="A134" s="23"/>
      <c r="B134" s="33"/>
      <c r="C134" s="46" t="s">
        <v>95</v>
      </c>
      <c r="D134" s="26">
        <v>54970</v>
      </c>
      <c r="E134" s="30">
        <v>12600</v>
      </c>
      <c r="F134" s="26">
        <f t="shared" si="3"/>
        <v>-42370</v>
      </c>
      <c r="G134" s="28"/>
    </row>
    <row r="135" spans="1:7" ht="22.5" customHeight="1">
      <c r="A135" s="23"/>
      <c r="B135" s="33"/>
      <c r="C135" s="69" t="s">
        <v>96</v>
      </c>
      <c r="D135" s="70">
        <v>10000</v>
      </c>
      <c r="E135" s="71">
        <v>10000</v>
      </c>
      <c r="F135" s="26">
        <f t="shared" si="3"/>
        <v>0</v>
      </c>
      <c r="G135" s="94"/>
    </row>
    <row r="136" spans="1:7" ht="18.75" customHeight="1">
      <c r="A136" s="23"/>
      <c r="B136" s="24" t="s">
        <v>97</v>
      </c>
      <c r="C136" s="29"/>
      <c r="D136" s="70">
        <f>SUM(D137:D139)</f>
        <v>33080</v>
      </c>
      <c r="E136" s="79">
        <f>SUM(E137:E139)</f>
        <v>21700</v>
      </c>
      <c r="F136" s="26">
        <f t="shared" si="3"/>
        <v>-11380</v>
      </c>
      <c r="G136" s="94"/>
    </row>
    <row r="137" spans="1:7" ht="18.75" customHeight="1">
      <c r="A137" s="23"/>
      <c r="B137" s="33" t="s">
        <v>67</v>
      </c>
      <c r="C137" s="25" t="s">
        <v>98</v>
      </c>
      <c r="D137" s="26">
        <v>19480</v>
      </c>
      <c r="E137" s="30">
        <v>12100</v>
      </c>
      <c r="F137" s="26">
        <f t="shared" si="3"/>
        <v>-7380</v>
      </c>
      <c r="G137" s="28"/>
    </row>
    <row r="138" spans="1:7" ht="18.75" customHeight="1">
      <c r="A138" s="23"/>
      <c r="B138" s="33"/>
      <c r="C138" s="25" t="s">
        <v>99</v>
      </c>
      <c r="D138" s="26">
        <v>13000</v>
      </c>
      <c r="E138" s="30">
        <v>9000</v>
      </c>
      <c r="F138" s="26">
        <f t="shared" si="3"/>
        <v>-4000</v>
      </c>
      <c r="G138" s="28"/>
    </row>
    <row r="139" spans="1:7" ht="22.5" customHeight="1">
      <c r="A139" s="23"/>
      <c r="B139" s="29"/>
      <c r="C139" s="25" t="s">
        <v>100</v>
      </c>
      <c r="D139" s="26">
        <v>600</v>
      </c>
      <c r="E139" s="30">
        <v>600</v>
      </c>
      <c r="F139" s="26">
        <f t="shared" si="3"/>
        <v>0</v>
      </c>
      <c r="G139" s="28"/>
    </row>
    <row r="140" spans="1:7" ht="18.75" customHeight="1">
      <c r="A140" s="23"/>
      <c r="B140" s="33" t="s">
        <v>101</v>
      </c>
      <c r="C140" s="25"/>
      <c r="D140" s="26">
        <f>D141</f>
        <v>7500</v>
      </c>
      <c r="E140" s="27">
        <f>E141</f>
        <v>7500</v>
      </c>
      <c r="F140" s="26">
        <f t="shared" si="3"/>
        <v>0</v>
      </c>
      <c r="G140" s="28"/>
    </row>
    <row r="141" spans="1:7" ht="18.75" customHeight="1">
      <c r="A141" s="23"/>
      <c r="B141" s="33"/>
      <c r="C141" s="25" t="s">
        <v>101</v>
      </c>
      <c r="D141" s="26">
        <v>7500</v>
      </c>
      <c r="E141" s="30">
        <v>7500</v>
      </c>
      <c r="F141" s="26">
        <f t="shared" si="3"/>
        <v>0</v>
      </c>
      <c r="G141" s="28"/>
    </row>
    <row r="142" spans="1:7" ht="18.75" customHeight="1">
      <c r="A142" s="23"/>
      <c r="B142" s="24" t="s">
        <v>102</v>
      </c>
      <c r="C142" s="25"/>
      <c r="D142" s="26">
        <f>D143</f>
        <v>3280</v>
      </c>
      <c r="E142" s="27">
        <f>E143</f>
        <v>3280</v>
      </c>
      <c r="F142" s="26">
        <f t="shared" si="3"/>
        <v>0</v>
      </c>
      <c r="G142" s="28"/>
    </row>
    <row r="143" spans="1:7" ht="18.75" customHeight="1">
      <c r="A143" s="23"/>
      <c r="B143" s="33"/>
      <c r="C143" s="24" t="s">
        <v>102</v>
      </c>
      <c r="D143" s="36">
        <v>3280</v>
      </c>
      <c r="E143" s="39">
        <v>3280</v>
      </c>
      <c r="F143" s="36">
        <f t="shared" si="3"/>
        <v>0</v>
      </c>
      <c r="G143" s="38"/>
    </row>
    <row r="144" spans="1:7" ht="18.75" customHeight="1">
      <c r="A144" s="31" t="s">
        <v>103</v>
      </c>
      <c r="B144" s="77"/>
      <c r="C144" s="19"/>
      <c r="D144" s="20">
        <v>0</v>
      </c>
      <c r="E144" s="21">
        <v>0</v>
      </c>
      <c r="F144" s="20">
        <f t="shared" si="3"/>
        <v>0</v>
      </c>
      <c r="G144" s="32"/>
    </row>
    <row r="145" spans="1:7" ht="18.75" customHeight="1">
      <c r="A145" s="23"/>
      <c r="B145" s="24" t="s">
        <v>103</v>
      </c>
      <c r="C145" s="25"/>
      <c r="D145" s="26">
        <f>D146</f>
        <v>0</v>
      </c>
      <c r="E145" s="27">
        <v>0</v>
      </c>
      <c r="F145" s="26">
        <f t="shared" si="3"/>
        <v>0</v>
      </c>
      <c r="G145" s="28"/>
    </row>
    <row r="146" spans="1:7" ht="18.75" customHeight="1">
      <c r="A146" s="58"/>
      <c r="B146" s="29"/>
      <c r="C146" s="25" t="s">
        <v>104</v>
      </c>
      <c r="D146" s="26">
        <v>0</v>
      </c>
      <c r="E146" s="30">
        <v>0</v>
      </c>
      <c r="F146" s="26">
        <f t="shared" si="3"/>
        <v>0</v>
      </c>
      <c r="G146" s="28"/>
    </row>
    <row r="147" spans="1:7" ht="18.75" customHeight="1">
      <c r="A147" s="97" t="s">
        <v>105</v>
      </c>
      <c r="B147" s="98"/>
      <c r="C147" s="98"/>
      <c r="D147" s="99">
        <f>D148+D152</f>
        <v>0</v>
      </c>
      <c r="E147" s="100">
        <f>E148+E152</f>
        <v>0</v>
      </c>
      <c r="F147" s="99">
        <f>F148+F152</f>
        <v>0</v>
      </c>
      <c r="G147" s="101"/>
    </row>
    <row r="148" spans="1:7" ht="18.75" customHeight="1">
      <c r="A148" s="34"/>
      <c r="B148" s="24" t="s">
        <v>105</v>
      </c>
      <c r="C148" s="25"/>
      <c r="D148" s="26">
        <f>D149</f>
        <v>0</v>
      </c>
      <c r="E148" s="27">
        <v>0</v>
      </c>
      <c r="F148" s="26">
        <f>D148-E148</f>
        <v>0</v>
      </c>
      <c r="G148" s="28"/>
    </row>
    <row r="149" spans="1:7" ht="18.75" customHeight="1" thickBot="1">
      <c r="A149" s="47"/>
      <c r="B149" s="48"/>
      <c r="C149" s="48" t="s">
        <v>105</v>
      </c>
      <c r="D149" s="50">
        <v>0</v>
      </c>
      <c r="E149" s="51">
        <v>0</v>
      </c>
      <c r="F149" s="61">
        <f>E149-D149</f>
        <v>0</v>
      </c>
      <c r="G149" s="102"/>
    </row>
    <row r="150" spans="1:7" ht="16.5" customHeight="1" thickBot="1">
      <c r="A150" s="6" t="s">
        <v>42</v>
      </c>
      <c r="B150" s="6"/>
      <c r="C150" s="6"/>
      <c r="D150" s="53"/>
      <c r="E150" s="2"/>
      <c r="F150" s="54"/>
      <c r="G150" s="7" t="s">
        <v>2</v>
      </c>
    </row>
    <row r="151" spans="1:7" ht="30" customHeight="1">
      <c r="A151" s="8" t="s">
        <v>3</v>
      </c>
      <c r="B151" s="9" t="s">
        <v>4</v>
      </c>
      <c r="C151" s="9" t="s">
        <v>5</v>
      </c>
      <c r="D151" s="55" t="s">
        <v>6</v>
      </c>
      <c r="E151" s="11" t="s">
        <v>7</v>
      </c>
      <c r="F151" s="56" t="s">
        <v>8</v>
      </c>
      <c r="G151" s="13" t="s">
        <v>9</v>
      </c>
    </row>
    <row r="152" spans="1:7" ht="18.75" customHeight="1">
      <c r="A152" s="23"/>
      <c r="B152" s="33" t="s">
        <v>106</v>
      </c>
      <c r="C152" s="75"/>
      <c r="D152" s="70">
        <f>SUM(D153:D154)</f>
        <v>0</v>
      </c>
      <c r="E152" s="79">
        <f>SUM(E153:E154)</f>
        <v>0</v>
      </c>
      <c r="F152" s="70">
        <f t="shared" ref="F152:F159" si="4">E152-D152</f>
        <v>0</v>
      </c>
      <c r="G152" s="94"/>
    </row>
    <row r="153" spans="1:7" ht="18.75" customHeight="1">
      <c r="A153" s="23"/>
      <c r="B153" s="33"/>
      <c r="C153" s="25" t="s">
        <v>107</v>
      </c>
      <c r="D153" s="26">
        <v>0</v>
      </c>
      <c r="E153" s="30">
        <v>0</v>
      </c>
      <c r="F153" s="70">
        <f t="shared" si="4"/>
        <v>0</v>
      </c>
      <c r="G153" s="28"/>
    </row>
    <row r="154" spans="1:7" ht="18.75" customHeight="1">
      <c r="A154" s="23"/>
      <c r="B154" s="33"/>
      <c r="C154" s="33" t="s">
        <v>108</v>
      </c>
      <c r="D154" s="103">
        <v>0</v>
      </c>
      <c r="E154" s="104">
        <v>0</v>
      </c>
      <c r="F154" s="70">
        <f t="shared" si="4"/>
        <v>0</v>
      </c>
      <c r="G154" s="105"/>
    </row>
    <row r="155" spans="1:7" ht="18.75" customHeight="1">
      <c r="A155" s="31" t="s">
        <v>109</v>
      </c>
      <c r="B155" s="77"/>
      <c r="C155" s="19"/>
      <c r="D155" s="20">
        <f>D156</f>
        <v>1000</v>
      </c>
      <c r="E155" s="21">
        <f>E156</f>
        <v>1000</v>
      </c>
      <c r="F155" s="20">
        <f t="shared" si="4"/>
        <v>0</v>
      </c>
      <c r="G155" s="32"/>
    </row>
    <row r="156" spans="1:7" ht="18.75" customHeight="1">
      <c r="A156" s="23"/>
      <c r="B156" s="24" t="s">
        <v>109</v>
      </c>
      <c r="C156" s="24"/>
      <c r="D156" s="26">
        <f>D157</f>
        <v>1000</v>
      </c>
      <c r="E156" s="27">
        <f>E157</f>
        <v>1000</v>
      </c>
      <c r="F156" s="26">
        <f t="shared" si="4"/>
        <v>0</v>
      </c>
      <c r="G156" s="38"/>
    </row>
    <row r="157" spans="1:7" ht="18.75" customHeight="1">
      <c r="A157" s="58"/>
      <c r="B157" s="29"/>
      <c r="C157" s="25" t="s">
        <v>110</v>
      </c>
      <c r="D157" s="26">
        <v>1000</v>
      </c>
      <c r="E157" s="30">
        <v>1000</v>
      </c>
      <c r="F157" s="26">
        <f t="shared" si="4"/>
        <v>0</v>
      </c>
      <c r="G157" s="28"/>
    </row>
    <row r="158" spans="1:7" ht="18.75" customHeight="1">
      <c r="A158" s="106" t="s">
        <v>111</v>
      </c>
      <c r="B158" s="98"/>
      <c r="C158" s="40"/>
      <c r="D158" s="107">
        <f>D159</f>
        <v>19954</v>
      </c>
      <c r="E158" s="108">
        <f>E159</f>
        <v>1000</v>
      </c>
      <c r="F158" s="107">
        <f t="shared" si="4"/>
        <v>-18954</v>
      </c>
      <c r="G158" s="109"/>
    </row>
    <row r="159" spans="1:7" ht="18.75" customHeight="1">
      <c r="A159" s="23"/>
      <c r="B159" s="92" t="s">
        <v>111</v>
      </c>
      <c r="C159" s="24"/>
      <c r="D159" s="36">
        <f>SUM(D160:D161)</f>
        <v>19954</v>
      </c>
      <c r="E159" s="37">
        <f>SUM(E160:E161)</f>
        <v>1000</v>
      </c>
      <c r="F159" s="26">
        <f t="shared" si="4"/>
        <v>-18954</v>
      </c>
      <c r="G159" s="38"/>
    </row>
    <row r="160" spans="1:7" ht="18.75" customHeight="1">
      <c r="A160" s="23"/>
      <c r="B160" s="33"/>
      <c r="C160" s="24" t="s">
        <v>112</v>
      </c>
      <c r="D160" s="36">
        <v>1000</v>
      </c>
      <c r="E160" s="39">
        <v>1000</v>
      </c>
      <c r="F160" s="26">
        <f>D160-E160</f>
        <v>0</v>
      </c>
      <c r="G160" s="38"/>
    </row>
    <row r="161" spans="1:7" ht="18.75" customHeight="1">
      <c r="A161" s="23"/>
      <c r="B161" s="33"/>
      <c r="C161" s="24" t="s">
        <v>113</v>
      </c>
      <c r="D161" s="36">
        <v>18954</v>
      </c>
      <c r="E161" s="39">
        <v>0</v>
      </c>
      <c r="F161" s="26">
        <f>E161-D161</f>
        <v>-18954</v>
      </c>
      <c r="G161" s="38"/>
    </row>
    <row r="162" spans="1:7" ht="18.75" customHeight="1">
      <c r="A162" s="31" t="s">
        <v>114</v>
      </c>
      <c r="B162" s="77"/>
      <c r="C162" s="19"/>
      <c r="D162" s="20">
        <f>D163</f>
        <v>0</v>
      </c>
      <c r="E162" s="21">
        <f>E163</f>
        <v>0</v>
      </c>
      <c r="F162" s="20">
        <f>E162-D162</f>
        <v>0</v>
      </c>
      <c r="G162" s="32"/>
    </row>
    <row r="163" spans="1:7" ht="18.75" customHeight="1">
      <c r="A163" s="23"/>
      <c r="B163" s="24" t="s">
        <v>115</v>
      </c>
      <c r="C163" s="24"/>
      <c r="D163" s="36">
        <f>D164</f>
        <v>0</v>
      </c>
      <c r="E163" s="37">
        <f>E164</f>
        <v>0</v>
      </c>
      <c r="F163" s="26">
        <f>E163-D163</f>
        <v>0</v>
      </c>
      <c r="G163" s="38"/>
    </row>
    <row r="164" spans="1:7" ht="18.75" customHeight="1">
      <c r="A164" s="23"/>
      <c r="B164" s="33"/>
      <c r="C164" s="24" t="s">
        <v>115</v>
      </c>
      <c r="D164" s="36">
        <v>0</v>
      </c>
      <c r="E164" s="39">
        <v>0</v>
      </c>
      <c r="F164" s="26">
        <v>0</v>
      </c>
      <c r="G164" s="38"/>
    </row>
    <row r="165" spans="1:7" ht="18.75" customHeight="1">
      <c r="A165" s="31" t="s">
        <v>116</v>
      </c>
      <c r="B165" s="77"/>
      <c r="C165" s="19"/>
      <c r="D165" s="20">
        <f>D166</f>
        <v>0</v>
      </c>
      <c r="E165" s="21">
        <f>E166</f>
        <v>0</v>
      </c>
      <c r="F165" s="20">
        <f>E165-D165</f>
        <v>0</v>
      </c>
      <c r="G165" s="32"/>
    </row>
    <row r="166" spans="1:7" ht="18.75" customHeight="1">
      <c r="A166" s="23"/>
      <c r="B166" s="24" t="s">
        <v>117</v>
      </c>
      <c r="C166" s="24"/>
      <c r="D166" s="36">
        <f>D167</f>
        <v>0</v>
      </c>
      <c r="E166" s="37">
        <f>E167</f>
        <v>0</v>
      </c>
      <c r="F166" s="26">
        <f>E166-D166</f>
        <v>0</v>
      </c>
      <c r="G166" s="38"/>
    </row>
    <row r="167" spans="1:7" ht="18.75" customHeight="1">
      <c r="A167" s="23"/>
      <c r="B167" s="33"/>
      <c r="C167" s="24" t="s">
        <v>118</v>
      </c>
      <c r="D167" s="36">
        <v>0</v>
      </c>
      <c r="E167" s="39">
        <v>0</v>
      </c>
      <c r="F167" s="26">
        <v>0</v>
      </c>
      <c r="G167" s="38"/>
    </row>
    <row r="168" spans="1:7" ht="18.75" customHeight="1">
      <c r="A168" s="31" t="s">
        <v>34</v>
      </c>
      <c r="B168" s="77"/>
      <c r="C168" s="19"/>
      <c r="D168" s="20">
        <f>D169</f>
        <v>0</v>
      </c>
      <c r="E168" s="21">
        <f>E169</f>
        <v>0</v>
      </c>
      <c r="F168" s="20">
        <f>E168-D168</f>
        <v>0</v>
      </c>
      <c r="G168" s="32"/>
    </row>
    <row r="169" spans="1:7" ht="18.75" customHeight="1">
      <c r="A169" s="23"/>
      <c r="B169" s="24" t="s">
        <v>119</v>
      </c>
      <c r="C169" s="24"/>
      <c r="D169" s="36">
        <f>D170</f>
        <v>0</v>
      </c>
      <c r="E169" s="37">
        <f>E170</f>
        <v>0</v>
      </c>
      <c r="F169" s="26">
        <f>E169-D169</f>
        <v>0</v>
      </c>
      <c r="G169" s="38"/>
    </row>
    <row r="170" spans="1:7" ht="18.75" customHeight="1" thickBot="1">
      <c r="A170" s="89"/>
      <c r="B170" s="48"/>
      <c r="C170" s="90" t="s">
        <v>119</v>
      </c>
      <c r="D170" s="61">
        <v>0</v>
      </c>
      <c r="E170" s="62">
        <v>0</v>
      </c>
      <c r="F170" s="61">
        <f>E170-D170</f>
        <v>0</v>
      </c>
      <c r="G170" s="52"/>
    </row>
  </sheetData>
  <sheetProtection algorithmName="SHA-512" hashValue="XbfLX/zquc6kTQLcoihx1El1243QmvHHjJhghq/ZSDFh1CsmgO6pVH0GVXpzIXoiJOlIqvY9/Q5fVuhKkZYY9A==" saltValue="+FTzlAAZk2a/UmHWtP5gkA==" spinCount="100000" sheet="1" selectLockedCells="1"/>
  <protectedRanges>
    <protectedRange algorithmName="SHA-512" hashValue="HBt9asyWsmJ32GUCv9clQHm5XKHc89ndo562MKhEf3IyFzj7TN8L5lvTXCehSPc6no6W4EX1ifyIqh7ey0AzHA==" saltValue="PXBJYV6A/z2AxpwKE97yRw==" spinCount="100000" sqref="E5:E37 E39:E76 E78:E114 E116:E150 E152:E170" name="추경예산"/>
    <protectedRange sqref="E160:E161" name="범위1_1_1_1_12"/>
    <protectedRange sqref="E157" name="범위1_1_1_1_11"/>
    <protectedRange sqref="E143" name="범위1_1_1_1_10"/>
    <protectedRange sqref="E141" name="범위1_1_1_1_9"/>
    <protectedRange sqref="E137:E139" name="범위1_1_1_1_8"/>
    <protectedRange sqref="E128:E135" name="범위1_1_1_1_7"/>
    <protectedRange sqref="E117:E126" name="범위1_1_1_1_6"/>
    <protectedRange sqref="E105:E113" name="범위1_1_1_1_5"/>
    <protectedRange sqref="E100:E102" name="범위1_1_1_1_4"/>
    <protectedRange sqref="E92:E97" name="범위1_1_1_1_3"/>
    <protectedRange sqref="E88:E90" name="범위1_1_1_1_2"/>
    <protectedRange sqref="E81:E86" name="범위1_1_1_1_1"/>
    <protectedRange sqref="E152:F152 E147:F147 F153:F154 E153:E156 E144:E146 E148:E150 E98:E99 E103:E104 E127 E136 E140 E142 E158:E159 E162:E170 E87 E91 D4:E4 E114 E80:F80 E5:E37 E39:E76 D38:E38 D77:E77 E116 D115:E115 D151:E151" name="범위1_1_1_1"/>
    <protectedRange algorithmName="SHA-512" hashValue="HBt9asyWsmJ32GUCv9clQHm5XKHc89ndo562MKhEf3IyFzj7TN8L5lvTXCehSPc6no6W4EX1ifyIqh7ey0AzHA==" saltValue="PXBJYV6A/z2AxpwKE97yRw==" spinCount="100000" sqref="D37 D49:D76 D150 D78:D114" name="추경예산_1"/>
    <protectedRange sqref="D105:D113" name="범위1_1_1_1_5_1"/>
    <protectedRange sqref="D100:D102" name="범위1_1_1_1_4_1"/>
    <protectedRange sqref="D92:D97" name="범위1_1_1_1_3_1"/>
    <protectedRange sqref="D88:D90" name="범위1_1_1_1_2_1"/>
    <protectedRange sqref="D81:D86" name="범위1_1_1_1_1_1"/>
    <protectedRange sqref="D37 D114 D49:D76 D150 D80 D87 D91 D98:D99 D103:D104" name="범위1_1_1_1_13_1"/>
    <protectedRange algorithmName="SHA-512" hashValue="HBt9asyWsmJ32GUCv9clQHm5XKHc89ndo562MKhEf3IyFzj7TN8L5lvTXCehSPc6no6W4EX1ifyIqh7ey0AzHA==" saltValue="PXBJYV6A/z2AxpwKE97yRw==" spinCount="100000" sqref="D5:D36" name="추경예산_1_1"/>
    <protectedRange sqref="D5:D36" name="범위1_1_1_1_13_1_1"/>
    <protectedRange algorithmName="SHA-512" hashValue="HBt9asyWsmJ32GUCv9clQHm5XKHc89ndo562MKhEf3IyFzj7TN8L5lvTXCehSPc6no6W4EX1ifyIqh7ey0AzHA==" saltValue="PXBJYV6A/z2AxpwKE97yRw==" spinCount="100000" sqref="D39:D48" name="추경예산_1_2"/>
    <protectedRange sqref="D39:D48" name="범위1_1_1_1_13_2"/>
    <protectedRange algorithmName="SHA-512" hashValue="HBt9asyWsmJ32GUCv9clQHm5XKHc89ndo562MKhEf3IyFzj7TN8L5lvTXCehSPc6no6W4EX1ifyIqh7ey0AzHA==" saltValue="PXBJYV6A/z2AxpwKE97yRw==" spinCount="100000" sqref="D116:D149" name="추경예산_1_3"/>
    <protectedRange sqref="D143" name="범위1_1_1_1_10_1_1"/>
    <protectedRange sqref="D141" name="범위1_1_1_1_9_1_1"/>
    <protectedRange sqref="D137:D139" name="범위1_1_1_1_8_1_1"/>
    <protectedRange sqref="D128:D135" name="범위1_1_1_1_7_1_1"/>
    <protectedRange sqref="D117:D126" name="범위1_1_1_1_6_1_1"/>
    <protectedRange sqref="D116 D127 D136 D140 D142 D144:D149" name="범위1_1_1_1_13_3"/>
    <protectedRange algorithmName="SHA-512" hashValue="HBt9asyWsmJ32GUCv9clQHm5XKHc89ndo562MKhEf3IyFzj7TN8L5lvTXCehSPc6no6W4EX1ifyIqh7ey0AzHA==" saltValue="PXBJYV6A/z2AxpwKE97yRw==" spinCount="100000" sqref="D152:D170" name="추경예산_1_4"/>
    <protectedRange sqref="D160:D161" name="범위1_1_1_1_12_1_1"/>
    <protectedRange sqref="D157" name="범위1_1_1_1_11_1_1"/>
    <protectedRange sqref="D152:D156 D158:D159 D162:D170" name="범위1_1_1_1_13_4"/>
  </protectedRanges>
  <mergeCells count="3">
    <mergeCell ref="A1:G1"/>
    <mergeCell ref="A5:C5"/>
    <mergeCell ref="A78:C7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>
    <oddFooter>&amp;C - &amp;P+107 -</oddFooter>
  </headerFooter>
  <rowBreaks count="4" manualBreakCount="4">
    <brk id="36" max="16383" man="1"/>
    <brk id="75" max="16383" man="1"/>
    <brk id="113" max="16383" man="1"/>
    <brk id="1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50A9A-0447-47F0-BE83-E176A8C001F8}">
  <sheetPr>
    <pageSetUpPr fitToPage="1"/>
  </sheetPr>
  <dimension ref="A1:G148"/>
  <sheetViews>
    <sheetView view="pageBreakPreview" topLeftCell="A19" zoomScaleNormal="100" zoomScaleSheetLayoutView="100" workbookViewId="0">
      <selection activeCell="I140" sqref="I140"/>
    </sheetView>
  </sheetViews>
  <sheetFormatPr defaultRowHeight="18" customHeight="1"/>
  <cols>
    <col min="1" max="1" width="10.625" style="1" customWidth="1"/>
    <col min="2" max="2" width="12.5" style="1" customWidth="1"/>
    <col min="3" max="3" width="15" style="1" customWidth="1"/>
    <col min="4" max="5" width="13.25" style="1" customWidth="1"/>
    <col min="6" max="6" width="12.5" style="4" customWidth="1"/>
    <col min="7" max="7" width="6.875" style="110" customWidth="1"/>
    <col min="8" max="256" width="9" style="1"/>
    <col min="257" max="257" width="10.625" style="1" customWidth="1"/>
    <col min="258" max="258" width="9.875" style="1" customWidth="1"/>
    <col min="259" max="259" width="14" style="1" customWidth="1"/>
    <col min="260" max="261" width="13.25" style="1" customWidth="1"/>
    <col min="262" max="262" width="12.375" style="1" customWidth="1"/>
    <col min="263" max="263" width="6.875" style="1" customWidth="1"/>
    <col min="264" max="512" width="9" style="1"/>
    <col min="513" max="513" width="10.625" style="1" customWidth="1"/>
    <col min="514" max="514" width="9.875" style="1" customWidth="1"/>
    <col min="515" max="515" width="14" style="1" customWidth="1"/>
    <col min="516" max="517" width="13.25" style="1" customWidth="1"/>
    <col min="518" max="518" width="12.375" style="1" customWidth="1"/>
    <col min="519" max="519" width="6.875" style="1" customWidth="1"/>
    <col min="520" max="768" width="9" style="1"/>
    <col min="769" max="769" width="10.625" style="1" customWidth="1"/>
    <col min="770" max="770" width="9.875" style="1" customWidth="1"/>
    <col min="771" max="771" width="14" style="1" customWidth="1"/>
    <col min="772" max="773" width="13.25" style="1" customWidth="1"/>
    <col min="774" max="774" width="12.375" style="1" customWidth="1"/>
    <col min="775" max="775" width="6.875" style="1" customWidth="1"/>
    <col min="776" max="1024" width="9" style="1"/>
    <col min="1025" max="1025" width="10.625" style="1" customWidth="1"/>
    <col min="1026" max="1026" width="9.875" style="1" customWidth="1"/>
    <col min="1027" max="1027" width="14" style="1" customWidth="1"/>
    <col min="1028" max="1029" width="13.25" style="1" customWidth="1"/>
    <col min="1030" max="1030" width="12.375" style="1" customWidth="1"/>
    <col min="1031" max="1031" width="6.875" style="1" customWidth="1"/>
    <col min="1032" max="1280" width="9" style="1"/>
    <col min="1281" max="1281" width="10.625" style="1" customWidth="1"/>
    <col min="1282" max="1282" width="9.875" style="1" customWidth="1"/>
    <col min="1283" max="1283" width="14" style="1" customWidth="1"/>
    <col min="1284" max="1285" width="13.25" style="1" customWidth="1"/>
    <col min="1286" max="1286" width="12.375" style="1" customWidth="1"/>
    <col min="1287" max="1287" width="6.875" style="1" customWidth="1"/>
    <col min="1288" max="1536" width="9" style="1"/>
    <col min="1537" max="1537" width="10.625" style="1" customWidth="1"/>
    <col min="1538" max="1538" width="9.875" style="1" customWidth="1"/>
    <col min="1539" max="1539" width="14" style="1" customWidth="1"/>
    <col min="1540" max="1541" width="13.25" style="1" customWidth="1"/>
    <col min="1542" max="1542" width="12.375" style="1" customWidth="1"/>
    <col min="1543" max="1543" width="6.875" style="1" customWidth="1"/>
    <col min="1544" max="1792" width="9" style="1"/>
    <col min="1793" max="1793" width="10.625" style="1" customWidth="1"/>
    <col min="1794" max="1794" width="9.875" style="1" customWidth="1"/>
    <col min="1795" max="1795" width="14" style="1" customWidth="1"/>
    <col min="1796" max="1797" width="13.25" style="1" customWidth="1"/>
    <col min="1798" max="1798" width="12.375" style="1" customWidth="1"/>
    <col min="1799" max="1799" width="6.875" style="1" customWidth="1"/>
    <col min="1800" max="2048" width="9" style="1"/>
    <col min="2049" max="2049" width="10.625" style="1" customWidth="1"/>
    <col min="2050" max="2050" width="9.875" style="1" customWidth="1"/>
    <col min="2051" max="2051" width="14" style="1" customWidth="1"/>
    <col min="2052" max="2053" width="13.25" style="1" customWidth="1"/>
    <col min="2054" max="2054" width="12.375" style="1" customWidth="1"/>
    <col min="2055" max="2055" width="6.875" style="1" customWidth="1"/>
    <col min="2056" max="2304" width="9" style="1"/>
    <col min="2305" max="2305" width="10.625" style="1" customWidth="1"/>
    <col min="2306" max="2306" width="9.875" style="1" customWidth="1"/>
    <col min="2307" max="2307" width="14" style="1" customWidth="1"/>
    <col min="2308" max="2309" width="13.25" style="1" customWidth="1"/>
    <col min="2310" max="2310" width="12.375" style="1" customWidth="1"/>
    <col min="2311" max="2311" width="6.875" style="1" customWidth="1"/>
    <col min="2312" max="2560" width="9" style="1"/>
    <col min="2561" max="2561" width="10.625" style="1" customWidth="1"/>
    <col min="2562" max="2562" width="9.875" style="1" customWidth="1"/>
    <col min="2563" max="2563" width="14" style="1" customWidth="1"/>
    <col min="2564" max="2565" width="13.25" style="1" customWidth="1"/>
    <col min="2566" max="2566" width="12.375" style="1" customWidth="1"/>
    <col min="2567" max="2567" width="6.875" style="1" customWidth="1"/>
    <col min="2568" max="2816" width="9" style="1"/>
    <col min="2817" max="2817" width="10.625" style="1" customWidth="1"/>
    <col min="2818" max="2818" width="9.875" style="1" customWidth="1"/>
    <col min="2819" max="2819" width="14" style="1" customWidth="1"/>
    <col min="2820" max="2821" width="13.25" style="1" customWidth="1"/>
    <col min="2822" max="2822" width="12.375" style="1" customWidth="1"/>
    <col min="2823" max="2823" width="6.875" style="1" customWidth="1"/>
    <col min="2824" max="3072" width="9" style="1"/>
    <col min="3073" max="3073" width="10.625" style="1" customWidth="1"/>
    <col min="3074" max="3074" width="9.875" style="1" customWidth="1"/>
    <col min="3075" max="3075" width="14" style="1" customWidth="1"/>
    <col min="3076" max="3077" width="13.25" style="1" customWidth="1"/>
    <col min="3078" max="3078" width="12.375" style="1" customWidth="1"/>
    <col min="3079" max="3079" width="6.875" style="1" customWidth="1"/>
    <col min="3080" max="3328" width="9" style="1"/>
    <col min="3329" max="3329" width="10.625" style="1" customWidth="1"/>
    <col min="3330" max="3330" width="9.875" style="1" customWidth="1"/>
    <col min="3331" max="3331" width="14" style="1" customWidth="1"/>
    <col min="3332" max="3333" width="13.25" style="1" customWidth="1"/>
    <col min="3334" max="3334" width="12.375" style="1" customWidth="1"/>
    <col min="3335" max="3335" width="6.875" style="1" customWidth="1"/>
    <col min="3336" max="3584" width="9" style="1"/>
    <col min="3585" max="3585" width="10.625" style="1" customWidth="1"/>
    <col min="3586" max="3586" width="9.875" style="1" customWidth="1"/>
    <col min="3587" max="3587" width="14" style="1" customWidth="1"/>
    <col min="3588" max="3589" width="13.25" style="1" customWidth="1"/>
    <col min="3590" max="3590" width="12.375" style="1" customWidth="1"/>
    <col min="3591" max="3591" width="6.875" style="1" customWidth="1"/>
    <col min="3592" max="3840" width="9" style="1"/>
    <col min="3841" max="3841" width="10.625" style="1" customWidth="1"/>
    <col min="3842" max="3842" width="9.875" style="1" customWidth="1"/>
    <col min="3843" max="3843" width="14" style="1" customWidth="1"/>
    <col min="3844" max="3845" width="13.25" style="1" customWidth="1"/>
    <col min="3846" max="3846" width="12.375" style="1" customWidth="1"/>
    <col min="3847" max="3847" width="6.875" style="1" customWidth="1"/>
    <col min="3848" max="4096" width="9" style="1"/>
    <col min="4097" max="4097" width="10.625" style="1" customWidth="1"/>
    <col min="4098" max="4098" width="9.875" style="1" customWidth="1"/>
    <col min="4099" max="4099" width="14" style="1" customWidth="1"/>
    <col min="4100" max="4101" width="13.25" style="1" customWidth="1"/>
    <col min="4102" max="4102" width="12.375" style="1" customWidth="1"/>
    <col min="4103" max="4103" width="6.875" style="1" customWidth="1"/>
    <col min="4104" max="4352" width="9" style="1"/>
    <col min="4353" max="4353" width="10.625" style="1" customWidth="1"/>
    <col min="4354" max="4354" width="9.875" style="1" customWidth="1"/>
    <col min="4355" max="4355" width="14" style="1" customWidth="1"/>
    <col min="4356" max="4357" width="13.25" style="1" customWidth="1"/>
    <col min="4358" max="4358" width="12.375" style="1" customWidth="1"/>
    <col min="4359" max="4359" width="6.875" style="1" customWidth="1"/>
    <col min="4360" max="4608" width="9" style="1"/>
    <col min="4609" max="4609" width="10.625" style="1" customWidth="1"/>
    <col min="4610" max="4610" width="9.875" style="1" customWidth="1"/>
    <col min="4611" max="4611" width="14" style="1" customWidth="1"/>
    <col min="4612" max="4613" width="13.25" style="1" customWidth="1"/>
    <col min="4614" max="4614" width="12.375" style="1" customWidth="1"/>
    <col min="4615" max="4615" width="6.875" style="1" customWidth="1"/>
    <col min="4616" max="4864" width="9" style="1"/>
    <col min="4865" max="4865" width="10.625" style="1" customWidth="1"/>
    <col min="4866" max="4866" width="9.875" style="1" customWidth="1"/>
    <col min="4867" max="4867" width="14" style="1" customWidth="1"/>
    <col min="4868" max="4869" width="13.25" style="1" customWidth="1"/>
    <col min="4870" max="4870" width="12.375" style="1" customWidth="1"/>
    <col min="4871" max="4871" width="6.875" style="1" customWidth="1"/>
    <col min="4872" max="5120" width="9" style="1"/>
    <col min="5121" max="5121" width="10.625" style="1" customWidth="1"/>
    <col min="5122" max="5122" width="9.875" style="1" customWidth="1"/>
    <col min="5123" max="5123" width="14" style="1" customWidth="1"/>
    <col min="5124" max="5125" width="13.25" style="1" customWidth="1"/>
    <col min="5126" max="5126" width="12.375" style="1" customWidth="1"/>
    <col min="5127" max="5127" width="6.875" style="1" customWidth="1"/>
    <col min="5128" max="5376" width="9" style="1"/>
    <col min="5377" max="5377" width="10.625" style="1" customWidth="1"/>
    <col min="5378" max="5378" width="9.875" style="1" customWidth="1"/>
    <col min="5379" max="5379" width="14" style="1" customWidth="1"/>
    <col min="5380" max="5381" width="13.25" style="1" customWidth="1"/>
    <col min="5382" max="5382" width="12.375" style="1" customWidth="1"/>
    <col min="5383" max="5383" width="6.875" style="1" customWidth="1"/>
    <col min="5384" max="5632" width="9" style="1"/>
    <col min="5633" max="5633" width="10.625" style="1" customWidth="1"/>
    <col min="5634" max="5634" width="9.875" style="1" customWidth="1"/>
    <col min="5635" max="5635" width="14" style="1" customWidth="1"/>
    <col min="5636" max="5637" width="13.25" style="1" customWidth="1"/>
    <col min="5638" max="5638" width="12.375" style="1" customWidth="1"/>
    <col min="5639" max="5639" width="6.875" style="1" customWidth="1"/>
    <col min="5640" max="5888" width="9" style="1"/>
    <col min="5889" max="5889" width="10.625" style="1" customWidth="1"/>
    <col min="5890" max="5890" width="9.875" style="1" customWidth="1"/>
    <col min="5891" max="5891" width="14" style="1" customWidth="1"/>
    <col min="5892" max="5893" width="13.25" style="1" customWidth="1"/>
    <col min="5894" max="5894" width="12.375" style="1" customWidth="1"/>
    <col min="5895" max="5895" width="6.875" style="1" customWidth="1"/>
    <col min="5896" max="6144" width="9" style="1"/>
    <col min="6145" max="6145" width="10.625" style="1" customWidth="1"/>
    <col min="6146" max="6146" width="9.875" style="1" customWidth="1"/>
    <col min="6147" max="6147" width="14" style="1" customWidth="1"/>
    <col min="6148" max="6149" width="13.25" style="1" customWidth="1"/>
    <col min="6150" max="6150" width="12.375" style="1" customWidth="1"/>
    <col min="6151" max="6151" width="6.875" style="1" customWidth="1"/>
    <col min="6152" max="6400" width="9" style="1"/>
    <col min="6401" max="6401" width="10.625" style="1" customWidth="1"/>
    <col min="6402" max="6402" width="9.875" style="1" customWidth="1"/>
    <col min="6403" max="6403" width="14" style="1" customWidth="1"/>
    <col min="6404" max="6405" width="13.25" style="1" customWidth="1"/>
    <col min="6406" max="6406" width="12.375" style="1" customWidth="1"/>
    <col min="6407" max="6407" width="6.875" style="1" customWidth="1"/>
    <col min="6408" max="6656" width="9" style="1"/>
    <col min="6657" max="6657" width="10.625" style="1" customWidth="1"/>
    <col min="6658" max="6658" width="9.875" style="1" customWidth="1"/>
    <col min="6659" max="6659" width="14" style="1" customWidth="1"/>
    <col min="6660" max="6661" width="13.25" style="1" customWidth="1"/>
    <col min="6662" max="6662" width="12.375" style="1" customWidth="1"/>
    <col min="6663" max="6663" width="6.875" style="1" customWidth="1"/>
    <col min="6664" max="6912" width="9" style="1"/>
    <col min="6913" max="6913" width="10.625" style="1" customWidth="1"/>
    <col min="6914" max="6914" width="9.875" style="1" customWidth="1"/>
    <col min="6915" max="6915" width="14" style="1" customWidth="1"/>
    <col min="6916" max="6917" width="13.25" style="1" customWidth="1"/>
    <col min="6918" max="6918" width="12.375" style="1" customWidth="1"/>
    <col min="6919" max="6919" width="6.875" style="1" customWidth="1"/>
    <col min="6920" max="7168" width="9" style="1"/>
    <col min="7169" max="7169" width="10.625" style="1" customWidth="1"/>
    <col min="7170" max="7170" width="9.875" style="1" customWidth="1"/>
    <col min="7171" max="7171" width="14" style="1" customWidth="1"/>
    <col min="7172" max="7173" width="13.25" style="1" customWidth="1"/>
    <col min="7174" max="7174" width="12.375" style="1" customWidth="1"/>
    <col min="7175" max="7175" width="6.875" style="1" customWidth="1"/>
    <col min="7176" max="7424" width="9" style="1"/>
    <col min="7425" max="7425" width="10.625" style="1" customWidth="1"/>
    <col min="7426" max="7426" width="9.875" style="1" customWidth="1"/>
    <col min="7427" max="7427" width="14" style="1" customWidth="1"/>
    <col min="7428" max="7429" width="13.25" style="1" customWidth="1"/>
    <col min="7430" max="7430" width="12.375" style="1" customWidth="1"/>
    <col min="7431" max="7431" width="6.875" style="1" customWidth="1"/>
    <col min="7432" max="7680" width="9" style="1"/>
    <col min="7681" max="7681" width="10.625" style="1" customWidth="1"/>
    <col min="7682" max="7682" width="9.875" style="1" customWidth="1"/>
    <col min="7683" max="7683" width="14" style="1" customWidth="1"/>
    <col min="7684" max="7685" width="13.25" style="1" customWidth="1"/>
    <col min="7686" max="7686" width="12.375" style="1" customWidth="1"/>
    <col min="7687" max="7687" width="6.875" style="1" customWidth="1"/>
    <col min="7688" max="7936" width="9" style="1"/>
    <col min="7937" max="7937" width="10.625" style="1" customWidth="1"/>
    <col min="7938" max="7938" width="9.875" style="1" customWidth="1"/>
    <col min="7939" max="7939" width="14" style="1" customWidth="1"/>
    <col min="7940" max="7941" width="13.25" style="1" customWidth="1"/>
    <col min="7942" max="7942" width="12.375" style="1" customWidth="1"/>
    <col min="7943" max="7943" width="6.875" style="1" customWidth="1"/>
    <col min="7944" max="8192" width="9" style="1"/>
    <col min="8193" max="8193" width="10.625" style="1" customWidth="1"/>
    <col min="8194" max="8194" width="9.875" style="1" customWidth="1"/>
    <col min="8195" max="8195" width="14" style="1" customWidth="1"/>
    <col min="8196" max="8197" width="13.25" style="1" customWidth="1"/>
    <col min="8198" max="8198" width="12.375" style="1" customWidth="1"/>
    <col min="8199" max="8199" width="6.875" style="1" customWidth="1"/>
    <col min="8200" max="8448" width="9" style="1"/>
    <col min="8449" max="8449" width="10.625" style="1" customWidth="1"/>
    <col min="8450" max="8450" width="9.875" style="1" customWidth="1"/>
    <col min="8451" max="8451" width="14" style="1" customWidth="1"/>
    <col min="8452" max="8453" width="13.25" style="1" customWidth="1"/>
    <col min="8454" max="8454" width="12.375" style="1" customWidth="1"/>
    <col min="8455" max="8455" width="6.875" style="1" customWidth="1"/>
    <col min="8456" max="8704" width="9" style="1"/>
    <col min="8705" max="8705" width="10.625" style="1" customWidth="1"/>
    <col min="8706" max="8706" width="9.875" style="1" customWidth="1"/>
    <col min="8707" max="8707" width="14" style="1" customWidth="1"/>
    <col min="8708" max="8709" width="13.25" style="1" customWidth="1"/>
    <col min="8710" max="8710" width="12.375" style="1" customWidth="1"/>
    <col min="8711" max="8711" width="6.875" style="1" customWidth="1"/>
    <col min="8712" max="8960" width="9" style="1"/>
    <col min="8961" max="8961" width="10.625" style="1" customWidth="1"/>
    <col min="8962" max="8962" width="9.875" style="1" customWidth="1"/>
    <col min="8963" max="8963" width="14" style="1" customWidth="1"/>
    <col min="8964" max="8965" width="13.25" style="1" customWidth="1"/>
    <col min="8966" max="8966" width="12.375" style="1" customWidth="1"/>
    <col min="8967" max="8967" width="6.875" style="1" customWidth="1"/>
    <col min="8968" max="9216" width="9" style="1"/>
    <col min="9217" max="9217" width="10.625" style="1" customWidth="1"/>
    <col min="9218" max="9218" width="9.875" style="1" customWidth="1"/>
    <col min="9219" max="9219" width="14" style="1" customWidth="1"/>
    <col min="9220" max="9221" width="13.25" style="1" customWidth="1"/>
    <col min="9222" max="9222" width="12.375" style="1" customWidth="1"/>
    <col min="9223" max="9223" width="6.875" style="1" customWidth="1"/>
    <col min="9224" max="9472" width="9" style="1"/>
    <col min="9473" max="9473" width="10.625" style="1" customWidth="1"/>
    <col min="9474" max="9474" width="9.875" style="1" customWidth="1"/>
    <col min="9475" max="9475" width="14" style="1" customWidth="1"/>
    <col min="9476" max="9477" width="13.25" style="1" customWidth="1"/>
    <col min="9478" max="9478" width="12.375" style="1" customWidth="1"/>
    <col min="9479" max="9479" width="6.875" style="1" customWidth="1"/>
    <col min="9480" max="9728" width="9" style="1"/>
    <col min="9729" max="9729" width="10.625" style="1" customWidth="1"/>
    <col min="9730" max="9730" width="9.875" style="1" customWidth="1"/>
    <col min="9731" max="9731" width="14" style="1" customWidth="1"/>
    <col min="9732" max="9733" width="13.25" style="1" customWidth="1"/>
    <col min="9734" max="9734" width="12.375" style="1" customWidth="1"/>
    <col min="9735" max="9735" width="6.875" style="1" customWidth="1"/>
    <col min="9736" max="9984" width="9" style="1"/>
    <col min="9985" max="9985" width="10.625" style="1" customWidth="1"/>
    <col min="9986" max="9986" width="9.875" style="1" customWidth="1"/>
    <col min="9987" max="9987" width="14" style="1" customWidth="1"/>
    <col min="9988" max="9989" width="13.25" style="1" customWidth="1"/>
    <col min="9990" max="9990" width="12.375" style="1" customWidth="1"/>
    <col min="9991" max="9991" width="6.875" style="1" customWidth="1"/>
    <col min="9992" max="10240" width="9" style="1"/>
    <col min="10241" max="10241" width="10.625" style="1" customWidth="1"/>
    <col min="10242" max="10242" width="9.875" style="1" customWidth="1"/>
    <col min="10243" max="10243" width="14" style="1" customWidth="1"/>
    <col min="10244" max="10245" width="13.25" style="1" customWidth="1"/>
    <col min="10246" max="10246" width="12.375" style="1" customWidth="1"/>
    <col min="10247" max="10247" width="6.875" style="1" customWidth="1"/>
    <col min="10248" max="10496" width="9" style="1"/>
    <col min="10497" max="10497" width="10.625" style="1" customWidth="1"/>
    <col min="10498" max="10498" width="9.875" style="1" customWidth="1"/>
    <col min="10499" max="10499" width="14" style="1" customWidth="1"/>
    <col min="10500" max="10501" width="13.25" style="1" customWidth="1"/>
    <col min="10502" max="10502" width="12.375" style="1" customWidth="1"/>
    <col min="10503" max="10503" width="6.875" style="1" customWidth="1"/>
    <col min="10504" max="10752" width="9" style="1"/>
    <col min="10753" max="10753" width="10.625" style="1" customWidth="1"/>
    <col min="10754" max="10754" width="9.875" style="1" customWidth="1"/>
    <col min="10755" max="10755" width="14" style="1" customWidth="1"/>
    <col min="10756" max="10757" width="13.25" style="1" customWidth="1"/>
    <col min="10758" max="10758" width="12.375" style="1" customWidth="1"/>
    <col min="10759" max="10759" width="6.875" style="1" customWidth="1"/>
    <col min="10760" max="11008" width="9" style="1"/>
    <col min="11009" max="11009" width="10.625" style="1" customWidth="1"/>
    <col min="11010" max="11010" width="9.875" style="1" customWidth="1"/>
    <col min="11011" max="11011" width="14" style="1" customWidth="1"/>
    <col min="11012" max="11013" width="13.25" style="1" customWidth="1"/>
    <col min="11014" max="11014" width="12.375" style="1" customWidth="1"/>
    <col min="11015" max="11015" width="6.875" style="1" customWidth="1"/>
    <col min="11016" max="11264" width="9" style="1"/>
    <col min="11265" max="11265" width="10.625" style="1" customWidth="1"/>
    <col min="11266" max="11266" width="9.875" style="1" customWidth="1"/>
    <col min="11267" max="11267" width="14" style="1" customWidth="1"/>
    <col min="11268" max="11269" width="13.25" style="1" customWidth="1"/>
    <col min="11270" max="11270" width="12.375" style="1" customWidth="1"/>
    <col min="11271" max="11271" width="6.875" style="1" customWidth="1"/>
    <col min="11272" max="11520" width="9" style="1"/>
    <col min="11521" max="11521" width="10.625" style="1" customWidth="1"/>
    <col min="11522" max="11522" width="9.875" style="1" customWidth="1"/>
    <col min="11523" max="11523" width="14" style="1" customWidth="1"/>
    <col min="11524" max="11525" width="13.25" style="1" customWidth="1"/>
    <col min="11526" max="11526" width="12.375" style="1" customWidth="1"/>
    <col min="11527" max="11527" width="6.875" style="1" customWidth="1"/>
    <col min="11528" max="11776" width="9" style="1"/>
    <col min="11777" max="11777" width="10.625" style="1" customWidth="1"/>
    <col min="11778" max="11778" width="9.875" style="1" customWidth="1"/>
    <col min="11779" max="11779" width="14" style="1" customWidth="1"/>
    <col min="11780" max="11781" width="13.25" style="1" customWidth="1"/>
    <col min="11782" max="11782" width="12.375" style="1" customWidth="1"/>
    <col min="11783" max="11783" width="6.875" style="1" customWidth="1"/>
    <col min="11784" max="12032" width="9" style="1"/>
    <col min="12033" max="12033" width="10.625" style="1" customWidth="1"/>
    <col min="12034" max="12034" width="9.875" style="1" customWidth="1"/>
    <col min="12035" max="12035" width="14" style="1" customWidth="1"/>
    <col min="12036" max="12037" width="13.25" style="1" customWidth="1"/>
    <col min="12038" max="12038" width="12.375" style="1" customWidth="1"/>
    <col min="12039" max="12039" width="6.875" style="1" customWidth="1"/>
    <col min="12040" max="12288" width="9" style="1"/>
    <col min="12289" max="12289" width="10.625" style="1" customWidth="1"/>
    <col min="12290" max="12290" width="9.875" style="1" customWidth="1"/>
    <col min="12291" max="12291" width="14" style="1" customWidth="1"/>
    <col min="12292" max="12293" width="13.25" style="1" customWidth="1"/>
    <col min="12294" max="12294" width="12.375" style="1" customWidth="1"/>
    <col min="12295" max="12295" width="6.875" style="1" customWidth="1"/>
    <col min="12296" max="12544" width="9" style="1"/>
    <col min="12545" max="12545" width="10.625" style="1" customWidth="1"/>
    <col min="12546" max="12546" width="9.875" style="1" customWidth="1"/>
    <col min="12547" max="12547" width="14" style="1" customWidth="1"/>
    <col min="12548" max="12549" width="13.25" style="1" customWidth="1"/>
    <col min="12550" max="12550" width="12.375" style="1" customWidth="1"/>
    <col min="12551" max="12551" width="6.875" style="1" customWidth="1"/>
    <col min="12552" max="12800" width="9" style="1"/>
    <col min="12801" max="12801" width="10.625" style="1" customWidth="1"/>
    <col min="12802" max="12802" width="9.875" style="1" customWidth="1"/>
    <col min="12803" max="12803" width="14" style="1" customWidth="1"/>
    <col min="12804" max="12805" width="13.25" style="1" customWidth="1"/>
    <col min="12806" max="12806" width="12.375" style="1" customWidth="1"/>
    <col min="12807" max="12807" width="6.875" style="1" customWidth="1"/>
    <col min="12808" max="13056" width="9" style="1"/>
    <col min="13057" max="13057" width="10.625" style="1" customWidth="1"/>
    <col min="13058" max="13058" width="9.875" style="1" customWidth="1"/>
    <col min="13059" max="13059" width="14" style="1" customWidth="1"/>
    <col min="13060" max="13061" width="13.25" style="1" customWidth="1"/>
    <col min="13062" max="13062" width="12.375" style="1" customWidth="1"/>
    <col min="13063" max="13063" width="6.875" style="1" customWidth="1"/>
    <col min="13064" max="13312" width="9" style="1"/>
    <col min="13313" max="13313" width="10.625" style="1" customWidth="1"/>
    <col min="13314" max="13314" width="9.875" style="1" customWidth="1"/>
    <col min="13315" max="13315" width="14" style="1" customWidth="1"/>
    <col min="13316" max="13317" width="13.25" style="1" customWidth="1"/>
    <col min="13318" max="13318" width="12.375" style="1" customWidth="1"/>
    <col min="13319" max="13319" width="6.875" style="1" customWidth="1"/>
    <col min="13320" max="13568" width="9" style="1"/>
    <col min="13569" max="13569" width="10.625" style="1" customWidth="1"/>
    <col min="13570" max="13570" width="9.875" style="1" customWidth="1"/>
    <col min="13571" max="13571" width="14" style="1" customWidth="1"/>
    <col min="13572" max="13573" width="13.25" style="1" customWidth="1"/>
    <col min="13574" max="13574" width="12.375" style="1" customWidth="1"/>
    <col min="13575" max="13575" width="6.875" style="1" customWidth="1"/>
    <col min="13576" max="13824" width="9" style="1"/>
    <col min="13825" max="13825" width="10.625" style="1" customWidth="1"/>
    <col min="13826" max="13826" width="9.875" style="1" customWidth="1"/>
    <col min="13827" max="13827" width="14" style="1" customWidth="1"/>
    <col min="13828" max="13829" width="13.25" style="1" customWidth="1"/>
    <col min="13830" max="13830" width="12.375" style="1" customWidth="1"/>
    <col min="13831" max="13831" width="6.875" style="1" customWidth="1"/>
    <col min="13832" max="14080" width="9" style="1"/>
    <col min="14081" max="14081" width="10.625" style="1" customWidth="1"/>
    <col min="14082" max="14082" width="9.875" style="1" customWidth="1"/>
    <col min="14083" max="14083" width="14" style="1" customWidth="1"/>
    <col min="14084" max="14085" width="13.25" style="1" customWidth="1"/>
    <col min="14086" max="14086" width="12.375" style="1" customWidth="1"/>
    <col min="14087" max="14087" width="6.875" style="1" customWidth="1"/>
    <col min="14088" max="14336" width="9" style="1"/>
    <col min="14337" max="14337" width="10.625" style="1" customWidth="1"/>
    <col min="14338" max="14338" width="9.875" style="1" customWidth="1"/>
    <col min="14339" max="14339" width="14" style="1" customWidth="1"/>
    <col min="14340" max="14341" width="13.25" style="1" customWidth="1"/>
    <col min="14342" max="14342" width="12.375" style="1" customWidth="1"/>
    <col min="14343" max="14343" width="6.875" style="1" customWidth="1"/>
    <col min="14344" max="14592" width="9" style="1"/>
    <col min="14593" max="14593" width="10.625" style="1" customWidth="1"/>
    <col min="14594" max="14594" width="9.875" style="1" customWidth="1"/>
    <col min="14595" max="14595" width="14" style="1" customWidth="1"/>
    <col min="14596" max="14597" width="13.25" style="1" customWidth="1"/>
    <col min="14598" max="14598" width="12.375" style="1" customWidth="1"/>
    <col min="14599" max="14599" width="6.875" style="1" customWidth="1"/>
    <col min="14600" max="14848" width="9" style="1"/>
    <col min="14849" max="14849" width="10.625" style="1" customWidth="1"/>
    <col min="14850" max="14850" width="9.875" style="1" customWidth="1"/>
    <col min="14851" max="14851" width="14" style="1" customWidth="1"/>
    <col min="14852" max="14853" width="13.25" style="1" customWidth="1"/>
    <col min="14854" max="14854" width="12.375" style="1" customWidth="1"/>
    <col min="14855" max="14855" width="6.875" style="1" customWidth="1"/>
    <col min="14856" max="15104" width="9" style="1"/>
    <col min="15105" max="15105" width="10.625" style="1" customWidth="1"/>
    <col min="15106" max="15106" width="9.875" style="1" customWidth="1"/>
    <col min="15107" max="15107" width="14" style="1" customWidth="1"/>
    <col min="15108" max="15109" width="13.25" style="1" customWidth="1"/>
    <col min="15110" max="15110" width="12.375" style="1" customWidth="1"/>
    <col min="15111" max="15111" width="6.875" style="1" customWidth="1"/>
    <col min="15112" max="15360" width="9" style="1"/>
    <col min="15361" max="15361" width="10.625" style="1" customWidth="1"/>
    <col min="15362" max="15362" width="9.875" style="1" customWidth="1"/>
    <col min="15363" max="15363" width="14" style="1" customWidth="1"/>
    <col min="15364" max="15365" width="13.25" style="1" customWidth="1"/>
    <col min="15366" max="15366" width="12.375" style="1" customWidth="1"/>
    <col min="15367" max="15367" width="6.875" style="1" customWidth="1"/>
    <col min="15368" max="15616" width="9" style="1"/>
    <col min="15617" max="15617" width="10.625" style="1" customWidth="1"/>
    <col min="15618" max="15618" width="9.875" style="1" customWidth="1"/>
    <col min="15619" max="15619" width="14" style="1" customWidth="1"/>
    <col min="15620" max="15621" width="13.25" style="1" customWidth="1"/>
    <col min="15622" max="15622" width="12.375" style="1" customWidth="1"/>
    <col min="15623" max="15623" width="6.875" style="1" customWidth="1"/>
    <col min="15624" max="15872" width="9" style="1"/>
    <col min="15873" max="15873" width="10.625" style="1" customWidth="1"/>
    <col min="15874" max="15874" width="9.875" style="1" customWidth="1"/>
    <col min="15875" max="15875" width="14" style="1" customWidth="1"/>
    <col min="15876" max="15877" width="13.25" style="1" customWidth="1"/>
    <col min="15878" max="15878" width="12.375" style="1" customWidth="1"/>
    <col min="15879" max="15879" width="6.875" style="1" customWidth="1"/>
    <col min="15880" max="16128" width="9" style="1"/>
    <col min="16129" max="16129" width="10.625" style="1" customWidth="1"/>
    <col min="16130" max="16130" width="9.875" style="1" customWidth="1"/>
    <col min="16131" max="16131" width="14" style="1" customWidth="1"/>
    <col min="16132" max="16133" width="13.25" style="1" customWidth="1"/>
    <col min="16134" max="16134" width="12.375" style="1" customWidth="1"/>
    <col min="16135" max="16135" width="6.875" style="1" customWidth="1"/>
    <col min="16136" max="16384" width="9" style="1"/>
  </cols>
  <sheetData>
    <row r="1" spans="1:7" ht="19.5">
      <c r="A1" s="625" t="s">
        <v>120</v>
      </c>
      <c r="B1" s="625"/>
      <c r="C1" s="625"/>
      <c r="D1" s="625"/>
      <c r="E1" s="625"/>
      <c r="F1" s="625"/>
      <c r="G1" s="625"/>
    </row>
    <row r="2" spans="1:7" ht="18" customHeight="1">
      <c r="A2" s="2"/>
      <c r="B2" s="2"/>
      <c r="C2" s="2"/>
      <c r="D2" s="3"/>
      <c r="E2" s="3"/>
      <c r="G2" s="5"/>
    </row>
    <row r="3" spans="1:7" ht="18" customHeight="1" thickBot="1">
      <c r="A3" s="6" t="s">
        <v>1</v>
      </c>
      <c r="B3" s="6"/>
      <c r="C3" s="6"/>
      <c r="D3" s="2"/>
      <c r="E3" s="2"/>
      <c r="G3" s="7" t="s">
        <v>2</v>
      </c>
    </row>
    <row r="4" spans="1:7" s="14" customFormat="1" ht="30" customHeight="1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2" t="s">
        <v>8</v>
      </c>
      <c r="G4" s="13" t="s">
        <v>9</v>
      </c>
    </row>
    <row r="5" spans="1:7" ht="24.75" customHeight="1">
      <c r="A5" s="629" t="s">
        <v>10</v>
      </c>
      <c r="B5" s="630"/>
      <c r="C5" s="631"/>
      <c r="D5" s="15">
        <f>D6+D9+D12+D15+D21+D25+D28+D32+D39+D44</f>
        <v>2268583</v>
      </c>
      <c r="E5" s="16">
        <f>E6+E9+E12+E15+E21+E25+E28+E32+E39+E44</f>
        <v>2281742</v>
      </c>
      <c r="F5" s="15">
        <f>F6+F9+F12+F15+F21+F25+F28+F32+F39+F44</f>
        <v>13159</v>
      </c>
      <c r="G5" s="17"/>
    </row>
    <row r="6" spans="1:7" s="14" customFormat="1" ht="18.75" customHeight="1">
      <c r="A6" s="18" t="s">
        <v>11</v>
      </c>
      <c r="B6" s="19"/>
      <c r="C6" s="19"/>
      <c r="D6" s="20">
        <f>D7</f>
        <v>15696</v>
      </c>
      <c r="E6" s="21">
        <f>E7</f>
        <v>15696</v>
      </c>
      <c r="F6" s="20">
        <f t="shared" ref="F6:F14" si="0">E6-D6</f>
        <v>0</v>
      </c>
      <c r="G6" s="22"/>
    </row>
    <row r="7" spans="1:7" ht="18.75" customHeight="1">
      <c r="A7" s="23"/>
      <c r="B7" s="24" t="s">
        <v>12</v>
      </c>
      <c r="C7" s="25"/>
      <c r="D7" s="26">
        <f>D8</f>
        <v>15696</v>
      </c>
      <c r="E7" s="27">
        <f>E8</f>
        <v>15696</v>
      </c>
      <c r="F7" s="26">
        <f t="shared" si="0"/>
        <v>0</v>
      </c>
      <c r="G7" s="28"/>
    </row>
    <row r="8" spans="1:7" ht="18.75" customHeight="1">
      <c r="A8" s="23"/>
      <c r="B8" s="29"/>
      <c r="C8" s="25" t="s">
        <v>13</v>
      </c>
      <c r="D8" s="26">
        <v>15696</v>
      </c>
      <c r="E8" s="30">
        <v>15696</v>
      </c>
      <c r="F8" s="26">
        <f t="shared" si="0"/>
        <v>0</v>
      </c>
      <c r="G8" s="28"/>
    </row>
    <row r="9" spans="1:7" ht="18.75" customHeight="1">
      <c r="A9" s="31" t="s">
        <v>14</v>
      </c>
      <c r="B9" s="19"/>
      <c r="C9" s="19"/>
      <c r="D9" s="20">
        <f>D10</f>
        <v>0</v>
      </c>
      <c r="E9" s="21">
        <f>E10</f>
        <v>0</v>
      </c>
      <c r="F9" s="20">
        <f t="shared" si="0"/>
        <v>0</v>
      </c>
      <c r="G9" s="32"/>
    </row>
    <row r="10" spans="1:7" ht="18.75" customHeight="1">
      <c r="A10" s="23"/>
      <c r="B10" s="33" t="s">
        <v>14</v>
      </c>
      <c r="C10" s="25"/>
      <c r="D10" s="26">
        <f>D11</f>
        <v>0</v>
      </c>
      <c r="E10" s="27">
        <f>E11</f>
        <v>0</v>
      </c>
      <c r="F10" s="15">
        <f t="shared" si="0"/>
        <v>0</v>
      </c>
      <c r="G10" s="28"/>
    </row>
    <row r="11" spans="1:7" ht="18.75" customHeight="1">
      <c r="A11" s="23"/>
      <c r="B11" s="29"/>
      <c r="C11" s="25" t="s">
        <v>15</v>
      </c>
      <c r="D11" s="26">
        <v>0</v>
      </c>
      <c r="E11" s="30">
        <v>0</v>
      </c>
      <c r="F11" s="15">
        <f t="shared" si="0"/>
        <v>0</v>
      </c>
      <c r="G11" s="28"/>
    </row>
    <row r="12" spans="1:7" ht="18.75" customHeight="1">
      <c r="A12" s="31" t="s">
        <v>16</v>
      </c>
      <c r="B12" s="19"/>
      <c r="C12" s="19"/>
      <c r="D12" s="20">
        <f>D13</f>
        <v>0</v>
      </c>
      <c r="E12" s="21">
        <f>E13</f>
        <v>0</v>
      </c>
      <c r="F12" s="20">
        <f t="shared" si="0"/>
        <v>0</v>
      </c>
      <c r="G12" s="32"/>
    </row>
    <row r="13" spans="1:7" ht="18.75" customHeight="1">
      <c r="A13" s="23"/>
      <c r="B13" s="24" t="s">
        <v>16</v>
      </c>
      <c r="C13" s="25"/>
      <c r="D13" s="26">
        <f>D14</f>
        <v>0</v>
      </c>
      <c r="E13" s="27">
        <f>E14</f>
        <v>0</v>
      </c>
      <c r="F13" s="15">
        <f t="shared" si="0"/>
        <v>0</v>
      </c>
      <c r="G13" s="28"/>
    </row>
    <row r="14" spans="1:7" ht="18.75" customHeight="1">
      <c r="A14" s="23"/>
      <c r="B14" s="33"/>
      <c r="C14" s="25" t="s">
        <v>16</v>
      </c>
      <c r="D14" s="26">
        <v>0</v>
      </c>
      <c r="E14" s="30">
        <v>0</v>
      </c>
      <c r="F14" s="15">
        <f t="shared" si="0"/>
        <v>0</v>
      </c>
      <c r="G14" s="28"/>
    </row>
    <row r="15" spans="1:7" ht="18.75" customHeight="1">
      <c r="A15" s="31" t="s">
        <v>17</v>
      </c>
      <c r="B15" s="19"/>
      <c r="C15" s="19"/>
      <c r="D15" s="20">
        <f>D16</f>
        <v>1812726</v>
      </c>
      <c r="E15" s="21">
        <f>E16</f>
        <v>1891726</v>
      </c>
      <c r="F15" s="20">
        <f>F16</f>
        <v>79000</v>
      </c>
      <c r="G15" s="32"/>
    </row>
    <row r="16" spans="1:7" ht="18.75" customHeight="1">
      <c r="A16" s="34"/>
      <c r="B16" s="24" t="s">
        <v>17</v>
      </c>
      <c r="C16" s="35"/>
      <c r="D16" s="36">
        <f>SUM(D17:D20)</f>
        <v>1812726</v>
      </c>
      <c r="E16" s="37">
        <f>SUM(E17:E20)</f>
        <v>1891726</v>
      </c>
      <c r="F16" s="36">
        <f>SUM(F17:F20)</f>
        <v>79000</v>
      </c>
      <c r="G16" s="38"/>
    </row>
    <row r="17" spans="1:7" ht="18.75" customHeight="1">
      <c r="A17" s="34"/>
      <c r="B17" s="33"/>
      <c r="C17" s="35" t="s">
        <v>18</v>
      </c>
      <c r="D17" s="36">
        <v>0</v>
      </c>
      <c r="E17" s="39">
        <v>0</v>
      </c>
      <c r="F17" s="26">
        <f t="shared" ref="F17:F36" si="1">E17-D17</f>
        <v>0</v>
      </c>
      <c r="G17" s="38"/>
    </row>
    <row r="18" spans="1:7" ht="18.75" customHeight="1">
      <c r="A18" s="34"/>
      <c r="B18" s="33"/>
      <c r="C18" s="35" t="s">
        <v>19</v>
      </c>
      <c r="D18" s="36">
        <v>0</v>
      </c>
      <c r="E18" s="39">
        <v>0</v>
      </c>
      <c r="F18" s="26">
        <f t="shared" si="1"/>
        <v>0</v>
      </c>
      <c r="G18" s="38"/>
    </row>
    <row r="19" spans="1:7" ht="18.75" customHeight="1">
      <c r="A19" s="34"/>
      <c r="B19" s="33"/>
      <c r="C19" s="35" t="s">
        <v>20</v>
      </c>
      <c r="D19" s="36">
        <v>1812726</v>
      </c>
      <c r="E19" s="39">
        <v>1891726</v>
      </c>
      <c r="F19" s="26">
        <f t="shared" si="1"/>
        <v>79000</v>
      </c>
      <c r="G19" s="38"/>
    </row>
    <row r="20" spans="1:7" ht="18.75" customHeight="1">
      <c r="A20" s="34"/>
      <c r="B20" s="29"/>
      <c r="C20" s="35" t="s">
        <v>21</v>
      </c>
      <c r="D20" s="36">
        <v>0</v>
      </c>
      <c r="E20" s="39">
        <v>0</v>
      </c>
      <c r="F20" s="26">
        <f t="shared" si="1"/>
        <v>0</v>
      </c>
      <c r="G20" s="38"/>
    </row>
    <row r="21" spans="1:7" ht="18.75" customHeight="1">
      <c r="A21" s="31" t="s">
        <v>22</v>
      </c>
      <c r="B21" s="19"/>
      <c r="C21" s="41"/>
      <c r="D21" s="42">
        <f>D22</f>
        <v>64200</v>
      </c>
      <c r="E21" s="43">
        <f>E22</f>
        <v>85360</v>
      </c>
      <c r="F21" s="20">
        <f t="shared" si="1"/>
        <v>21160</v>
      </c>
      <c r="G21" s="44"/>
    </row>
    <row r="22" spans="1:7" ht="18.75" customHeight="1">
      <c r="A22" s="34"/>
      <c r="B22" s="24" t="s">
        <v>22</v>
      </c>
      <c r="C22" s="35"/>
      <c r="D22" s="36">
        <f>SUM(D23:D24)</f>
        <v>64200</v>
      </c>
      <c r="E22" s="37">
        <f>SUM(E23:E24)</f>
        <v>85360</v>
      </c>
      <c r="F22" s="26">
        <f t="shared" si="1"/>
        <v>21160</v>
      </c>
      <c r="G22" s="38"/>
    </row>
    <row r="23" spans="1:7" ht="18.75" customHeight="1">
      <c r="A23" s="34"/>
      <c r="B23" s="33"/>
      <c r="C23" s="35" t="s">
        <v>23</v>
      </c>
      <c r="D23" s="36">
        <v>10200</v>
      </c>
      <c r="E23" s="39">
        <v>13360</v>
      </c>
      <c r="F23" s="26">
        <f t="shared" si="1"/>
        <v>3160</v>
      </c>
      <c r="G23" s="38"/>
    </row>
    <row r="24" spans="1:7" ht="18.75" customHeight="1">
      <c r="A24" s="34"/>
      <c r="B24" s="33"/>
      <c r="C24" s="35" t="s">
        <v>24</v>
      </c>
      <c r="D24" s="36">
        <v>54000</v>
      </c>
      <c r="E24" s="39">
        <v>72000</v>
      </c>
      <c r="F24" s="26">
        <f t="shared" si="1"/>
        <v>18000</v>
      </c>
      <c r="G24" s="38"/>
    </row>
    <row r="25" spans="1:7" ht="18.75" customHeight="1">
      <c r="A25" s="31" t="s">
        <v>25</v>
      </c>
      <c r="B25" s="19"/>
      <c r="C25" s="41"/>
      <c r="D25" s="42">
        <f>D26</f>
        <v>0</v>
      </c>
      <c r="E25" s="43">
        <f>E26</f>
        <v>0</v>
      </c>
      <c r="F25" s="20">
        <f t="shared" si="1"/>
        <v>0</v>
      </c>
      <c r="G25" s="44"/>
    </row>
    <row r="26" spans="1:7" ht="18.75" customHeight="1">
      <c r="A26" s="34"/>
      <c r="B26" s="33" t="s">
        <v>25</v>
      </c>
      <c r="C26" s="35"/>
      <c r="D26" s="36">
        <f>D27</f>
        <v>0</v>
      </c>
      <c r="E26" s="37">
        <f>E27</f>
        <v>0</v>
      </c>
      <c r="F26" s="26">
        <f t="shared" si="1"/>
        <v>0</v>
      </c>
      <c r="G26" s="38"/>
    </row>
    <row r="27" spans="1:7" ht="18.75" customHeight="1">
      <c r="A27" s="34"/>
      <c r="B27" s="29"/>
      <c r="C27" s="35" t="s">
        <v>26</v>
      </c>
      <c r="D27" s="36">
        <v>0</v>
      </c>
      <c r="E27" s="39">
        <v>0</v>
      </c>
      <c r="F27" s="26">
        <f t="shared" si="1"/>
        <v>0</v>
      </c>
      <c r="G27" s="38"/>
    </row>
    <row r="28" spans="1:7" ht="18.75" customHeight="1">
      <c r="A28" s="45" t="s">
        <v>27</v>
      </c>
      <c r="B28" s="19"/>
      <c r="C28" s="41"/>
      <c r="D28" s="20">
        <f>D29</f>
        <v>0</v>
      </c>
      <c r="E28" s="21">
        <f>E29</f>
        <v>0</v>
      </c>
      <c r="F28" s="20">
        <f t="shared" si="1"/>
        <v>0</v>
      </c>
      <c r="G28" s="44"/>
    </row>
    <row r="29" spans="1:7" ht="18.75" customHeight="1">
      <c r="A29" s="34"/>
      <c r="B29" s="24" t="s">
        <v>27</v>
      </c>
      <c r="C29" s="35"/>
      <c r="D29" s="26">
        <f>SUM(D30:D31)</f>
        <v>0</v>
      </c>
      <c r="E29" s="27">
        <f>SUM(E30:E31)</f>
        <v>0</v>
      </c>
      <c r="F29" s="15">
        <f t="shared" si="1"/>
        <v>0</v>
      </c>
      <c r="G29" s="38"/>
    </row>
    <row r="30" spans="1:7" ht="18.75" customHeight="1">
      <c r="A30" s="34"/>
      <c r="B30" s="33"/>
      <c r="C30" s="35" t="s">
        <v>28</v>
      </c>
      <c r="D30" s="26">
        <v>0</v>
      </c>
      <c r="E30" s="30">
        <v>0</v>
      </c>
      <c r="F30" s="26">
        <f t="shared" si="1"/>
        <v>0</v>
      </c>
      <c r="G30" s="38"/>
    </row>
    <row r="31" spans="1:7" ht="18.75" customHeight="1">
      <c r="A31" s="34"/>
      <c r="B31" s="29"/>
      <c r="C31" s="46" t="s">
        <v>29</v>
      </c>
      <c r="D31" s="26">
        <v>0</v>
      </c>
      <c r="E31" s="30">
        <v>0</v>
      </c>
      <c r="F31" s="26">
        <f t="shared" si="1"/>
        <v>0</v>
      </c>
      <c r="G31" s="38"/>
    </row>
    <row r="32" spans="1:7" ht="18.75" customHeight="1">
      <c r="A32" s="31" t="s">
        <v>30</v>
      </c>
      <c r="B32" s="19"/>
      <c r="C32" s="19"/>
      <c r="D32" s="20">
        <f>D33</f>
        <v>267760</v>
      </c>
      <c r="E32" s="21">
        <f>E33</f>
        <v>262800</v>
      </c>
      <c r="F32" s="20">
        <f t="shared" si="1"/>
        <v>-4960</v>
      </c>
      <c r="G32" s="32"/>
    </row>
    <row r="33" spans="1:7" ht="18.75" customHeight="1">
      <c r="A33" s="34"/>
      <c r="B33" s="24" t="s">
        <v>30</v>
      </c>
      <c r="C33" s="35"/>
      <c r="D33" s="36">
        <f>SUM(D34:D36)</f>
        <v>267760</v>
      </c>
      <c r="E33" s="37">
        <f>SUM(E34:E36)</f>
        <v>262800</v>
      </c>
      <c r="F33" s="26">
        <f t="shared" si="1"/>
        <v>-4960</v>
      </c>
      <c r="G33" s="38"/>
    </row>
    <row r="34" spans="1:7" ht="18.75" customHeight="1">
      <c r="A34" s="34"/>
      <c r="B34" s="33"/>
      <c r="C34" s="46" t="s">
        <v>31</v>
      </c>
      <c r="D34" s="26">
        <v>5000</v>
      </c>
      <c r="E34" s="30">
        <v>0</v>
      </c>
      <c r="F34" s="26">
        <f t="shared" si="1"/>
        <v>-5000</v>
      </c>
      <c r="G34" s="38"/>
    </row>
    <row r="35" spans="1:7" ht="22.5" customHeight="1">
      <c r="A35" s="34"/>
      <c r="B35" s="33"/>
      <c r="C35" s="46" t="s">
        <v>32</v>
      </c>
      <c r="D35" s="26">
        <v>262760</v>
      </c>
      <c r="E35" s="30">
        <v>262800</v>
      </c>
      <c r="F35" s="26">
        <f t="shared" si="1"/>
        <v>40</v>
      </c>
      <c r="G35" s="38"/>
    </row>
    <row r="36" spans="1:7" ht="18.75" customHeight="1" thickBot="1">
      <c r="A36" s="47"/>
      <c r="B36" s="48"/>
      <c r="C36" s="49" t="s">
        <v>33</v>
      </c>
      <c r="D36" s="50">
        <v>0</v>
      </c>
      <c r="E36" s="51">
        <v>0</v>
      </c>
      <c r="F36" s="50">
        <f t="shared" si="1"/>
        <v>0</v>
      </c>
      <c r="G36" s="52"/>
    </row>
    <row r="37" spans="1:7" ht="18" customHeight="1" thickBot="1">
      <c r="A37" s="6" t="s">
        <v>1</v>
      </c>
      <c r="B37" s="6"/>
      <c r="C37" s="6"/>
      <c r="D37" s="53"/>
      <c r="E37" s="2"/>
      <c r="F37" s="54"/>
      <c r="G37" s="7" t="s">
        <v>2</v>
      </c>
    </row>
    <row r="38" spans="1:7" s="14" customFormat="1" ht="30" customHeight="1">
      <c r="A38" s="8" t="s">
        <v>3</v>
      </c>
      <c r="B38" s="9" t="s">
        <v>4</v>
      </c>
      <c r="C38" s="9" t="s">
        <v>5</v>
      </c>
      <c r="D38" s="55" t="s">
        <v>6</v>
      </c>
      <c r="E38" s="11" t="s">
        <v>7</v>
      </c>
      <c r="F38" s="56" t="s">
        <v>8</v>
      </c>
      <c r="G38" s="13" t="s">
        <v>9</v>
      </c>
    </row>
    <row r="39" spans="1:7" ht="18.75" customHeight="1">
      <c r="A39" s="31" t="s">
        <v>34</v>
      </c>
      <c r="B39" s="19"/>
      <c r="C39" s="19"/>
      <c r="D39" s="20">
        <f>D40</f>
        <v>83241</v>
      </c>
      <c r="E39" s="21">
        <f>E40</f>
        <v>0</v>
      </c>
      <c r="F39" s="20">
        <f>F40</f>
        <v>-83241</v>
      </c>
      <c r="G39" s="32"/>
    </row>
    <row r="40" spans="1:7" ht="18.75" customHeight="1">
      <c r="A40" s="34"/>
      <c r="B40" s="24" t="s">
        <v>34</v>
      </c>
      <c r="C40" s="35"/>
      <c r="D40" s="36">
        <f>SUM(D41:D43)</f>
        <v>83241</v>
      </c>
      <c r="E40" s="37">
        <f>SUM(E41:E43)</f>
        <v>0</v>
      </c>
      <c r="F40" s="36">
        <f>SUM(F41:F42)</f>
        <v>-83241</v>
      </c>
      <c r="G40" s="38"/>
    </row>
    <row r="41" spans="1:7" ht="18.75" customHeight="1">
      <c r="A41" s="34"/>
      <c r="B41" s="33"/>
      <c r="C41" s="35" t="s">
        <v>35</v>
      </c>
      <c r="D41" s="36">
        <v>73001</v>
      </c>
      <c r="E41" s="39">
        <v>0</v>
      </c>
      <c r="F41" s="36">
        <f>E41-D41</f>
        <v>-73001</v>
      </c>
      <c r="G41" s="38"/>
    </row>
    <row r="42" spans="1:7" ht="22.5" customHeight="1">
      <c r="A42" s="23"/>
      <c r="B42" s="33"/>
      <c r="C42" s="57" t="s">
        <v>36</v>
      </c>
      <c r="D42" s="26">
        <v>10240</v>
      </c>
      <c r="E42" s="30">
        <v>0</v>
      </c>
      <c r="F42" s="26">
        <f>E42-D42</f>
        <v>-10240</v>
      </c>
      <c r="G42" s="28"/>
    </row>
    <row r="43" spans="1:7" ht="18.75" customHeight="1">
      <c r="A43" s="58"/>
      <c r="B43" s="29"/>
      <c r="C43" s="46" t="s">
        <v>37</v>
      </c>
      <c r="D43" s="26">
        <v>0</v>
      </c>
      <c r="E43" s="30">
        <v>0</v>
      </c>
      <c r="F43" s="26">
        <v>0</v>
      </c>
      <c r="G43" s="28"/>
    </row>
    <row r="44" spans="1:7" ht="18.75" customHeight="1">
      <c r="A44" s="31" t="s">
        <v>38</v>
      </c>
      <c r="B44" s="19"/>
      <c r="C44" s="19"/>
      <c r="D44" s="20">
        <f>D45</f>
        <v>24960</v>
      </c>
      <c r="E44" s="21">
        <f>E45</f>
        <v>26160</v>
      </c>
      <c r="F44" s="20">
        <f>E44-D44</f>
        <v>1200</v>
      </c>
      <c r="G44" s="32"/>
    </row>
    <row r="45" spans="1:7" ht="18.75" customHeight="1">
      <c r="A45" s="34"/>
      <c r="B45" s="24" t="s">
        <v>38</v>
      </c>
      <c r="C45" s="35"/>
      <c r="D45" s="36">
        <f>SUM(D46:D48)</f>
        <v>24960</v>
      </c>
      <c r="E45" s="37">
        <f>SUM(E46:E48)</f>
        <v>26160</v>
      </c>
      <c r="F45" s="26">
        <f>E45-D45</f>
        <v>1200</v>
      </c>
      <c r="G45" s="38"/>
    </row>
    <row r="46" spans="1:7" ht="18.75" customHeight="1">
      <c r="A46" s="34"/>
      <c r="B46" s="33"/>
      <c r="C46" s="35" t="s">
        <v>39</v>
      </c>
      <c r="D46" s="36">
        <v>1200</v>
      </c>
      <c r="E46" s="39">
        <v>2400</v>
      </c>
      <c r="F46" s="26">
        <f>E46-D46</f>
        <v>1200</v>
      </c>
      <c r="G46" s="38"/>
    </row>
    <row r="47" spans="1:7" ht="18.75" customHeight="1">
      <c r="A47" s="34"/>
      <c r="B47" s="33"/>
      <c r="C47" s="59" t="s">
        <v>40</v>
      </c>
      <c r="D47" s="36">
        <v>7200</v>
      </c>
      <c r="E47" s="39">
        <v>7200</v>
      </c>
      <c r="F47" s="26">
        <f>E47-D47</f>
        <v>0</v>
      </c>
      <c r="G47" s="38"/>
    </row>
    <row r="48" spans="1:7" ht="18.75" customHeight="1" thickBot="1">
      <c r="A48" s="47"/>
      <c r="B48" s="48"/>
      <c r="C48" s="60" t="s">
        <v>41</v>
      </c>
      <c r="D48" s="61">
        <v>16560</v>
      </c>
      <c r="E48" s="62">
        <v>16560</v>
      </c>
      <c r="F48" s="61">
        <f>E48-D48</f>
        <v>0</v>
      </c>
      <c r="G48" s="52"/>
    </row>
    <row r="49" spans="1:7" ht="18" customHeight="1">
      <c r="A49" s="63"/>
      <c r="B49" s="63"/>
      <c r="C49" s="64"/>
      <c r="D49" s="65"/>
      <c r="E49" s="66"/>
      <c r="F49" s="67"/>
      <c r="G49" s="68"/>
    </row>
    <row r="50" spans="1:7" ht="18" customHeight="1">
      <c r="A50" s="63"/>
      <c r="B50" s="63"/>
      <c r="C50" s="64"/>
      <c r="D50" s="65"/>
      <c r="E50" s="66"/>
      <c r="F50" s="67"/>
      <c r="G50" s="68"/>
    </row>
    <row r="51" spans="1:7" ht="18" customHeight="1">
      <c r="A51" s="63"/>
      <c r="B51" s="63"/>
      <c r="C51" s="64"/>
      <c r="D51" s="65"/>
      <c r="E51" s="66"/>
      <c r="F51" s="67"/>
      <c r="G51" s="68"/>
    </row>
    <row r="52" spans="1:7" ht="18" customHeight="1">
      <c r="A52" s="63"/>
      <c r="B52" s="63"/>
      <c r="C52" s="64"/>
      <c r="D52" s="65"/>
      <c r="E52" s="66"/>
      <c r="F52" s="67"/>
      <c r="G52" s="68"/>
    </row>
    <row r="53" spans="1:7" ht="18" customHeight="1">
      <c r="A53" s="63"/>
      <c r="B53" s="63"/>
      <c r="C53" s="64"/>
      <c r="D53" s="65"/>
      <c r="E53" s="66"/>
      <c r="F53" s="67"/>
      <c r="G53" s="68"/>
    </row>
    <row r="54" spans="1:7" ht="18" customHeight="1">
      <c r="A54" s="63"/>
      <c r="B54" s="63"/>
      <c r="C54" s="64"/>
      <c r="D54" s="65"/>
      <c r="E54" s="66"/>
      <c r="F54" s="67"/>
      <c r="G54" s="68"/>
    </row>
    <row r="55" spans="1:7" ht="18" customHeight="1">
      <c r="A55" s="63"/>
      <c r="B55" s="63"/>
      <c r="C55" s="64"/>
      <c r="D55" s="65"/>
      <c r="E55" s="66"/>
      <c r="F55" s="67"/>
      <c r="G55" s="68"/>
    </row>
    <row r="56" spans="1:7" ht="18" customHeight="1">
      <c r="A56" s="63"/>
      <c r="B56" s="63"/>
      <c r="C56" s="64"/>
      <c r="D56" s="65"/>
      <c r="E56" s="66"/>
      <c r="F56" s="67"/>
      <c r="G56" s="68"/>
    </row>
    <row r="57" spans="1:7" ht="18" customHeight="1">
      <c r="A57" s="63"/>
      <c r="B57" s="63"/>
      <c r="C57" s="64"/>
      <c r="D57" s="65"/>
      <c r="E57" s="66"/>
      <c r="F57" s="67"/>
      <c r="G57" s="68"/>
    </row>
    <row r="58" spans="1:7" ht="18" customHeight="1">
      <c r="A58" s="63"/>
      <c r="B58" s="63"/>
      <c r="C58" s="64"/>
      <c r="D58" s="65"/>
      <c r="E58" s="66"/>
      <c r="F58" s="67"/>
      <c r="G58" s="68"/>
    </row>
    <row r="59" spans="1:7" ht="18" customHeight="1">
      <c r="A59" s="63"/>
      <c r="B59" s="63"/>
      <c r="C59" s="64"/>
      <c r="D59" s="65"/>
      <c r="E59" s="66"/>
      <c r="F59" s="67"/>
      <c r="G59" s="68"/>
    </row>
    <row r="60" spans="1:7" ht="18" customHeight="1">
      <c r="A60" s="63"/>
      <c r="B60" s="63"/>
      <c r="C60" s="64"/>
      <c r="D60" s="65"/>
      <c r="E60" s="66"/>
      <c r="F60" s="67"/>
      <c r="G60" s="68"/>
    </row>
    <row r="61" spans="1:7" ht="18" customHeight="1">
      <c r="A61" s="63"/>
      <c r="B61" s="63"/>
      <c r="C61" s="64"/>
      <c r="D61" s="65"/>
      <c r="E61" s="66"/>
      <c r="F61" s="67"/>
      <c r="G61" s="68"/>
    </row>
    <row r="62" spans="1:7" ht="18" customHeight="1">
      <c r="A62" s="63"/>
      <c r="B62" s="63"/>
      <c r="C62" s="64"/>
      <c r="D62" s="65"/>
      <c r="E62" s="66"/>
      <c r="F62" s="67"/>
      <c r="G62" s="68"/>
    </row>
    <row r="63" spans="1:7" ht="18" customHeight="1">
      <c r="A63" s="63"/>
      <c r="B63" s="63"/>
      <c r="C63" s="64"/>
      <c r="D63" s="65"/>
      <c r="E63" s="66"/>
      <c r="F63" s="67"/>
      <c r="G63" s="68"/>
    </row>
    <row r="64" spans="1:7" ht="18" customHeight="1">
      <c r="A64" s="63"/>
      <c r="B64" s="63"/>
      <c r="C64" s="64"/>
      <c r="D64" s="65"/>
      <c r="E64" s="66"/>
      <c r="F64" s="67"/>
      <c r="G64" s="68"/>
    </row>
    <row r="65" spans="1:7" ht="18" customHeight="1">
      <c r="A65" s="63"/>
      <c r="B65" s="63"/>
      <c r="C65" s="64"/>
      <c r="D65" s="65"/>
      <c r="E65" s="66"/>
      <c r="F65" s="67"/>
      <c r="G65" s="68"/>
    </row>
    <row r="66" spans="1:7" ht="18" customHeight="1">
      <c r="A66" s="63"/>
      <c r="B66" s="63"/>
      <c r="C66" s="64"/>
      <c r="D66" s="65"/>
      <c r="E66" s="66"/>
      <c r="F66" s="67"/>
      <c r="G66" s="68"/>
    </row>
    <row r="67" spans="1:7" ht="18" customHeight="1">
      <c r="A67" s="63"/>
      <c r="B67" s="63"/>
      <c r="C67" s="64"/>
      <c r="D67" s="65"/>
      <c r="E67" s="66"/>
      <c r="F67" s="67"/>
      <c r="G67" s="68"/>
    </row>
    <row r="68" spans="1:7" ht="18" customHeight="1">
      <c r="A68" s="63"/>
      <c r="B68" s="63"/>
      <c r="C68" s="64"/>
      <c r="D68" s="65"/>
      <c r="E68" s="66"/>
      <c r="F68" s="67"/>
      <c r="G68" s="68"/>
    </row>
    <row r="69" spans="1:7" ht="18" customHeight="1">
      <c r="A69" s="63"/>
      <c r="B69" s="63"/>
      <c r="C69" s="64"/>
      <c r="D69" s="65"/>
      <c r="E69" s="66"/>
      <c r="F69" s="67"/>
      <c r="G69" s="68"/>
    </row>
    <row r="70" spans="1:7" ht="18" customHeight="1">
      <c r="A70" s="63"/>
      <c r="B70" s="63"/>
      <c r="C70" s="64"/>
      <c r="D70" s="65"/>
      <c r="E70" s="66"/>
      <c r="F70" s="67"/>
      <c r="G70" s="68"/>
    </row>
    <row r="71" spans="1:7" ht="18" customHeight="1">
      <c r="A71" s="63"/>
      <c r="B71" s="63"/>
      <c r="C71" s="64"/>
      <c r="D71" s="65"/>
      <c r="E71" s="66"/>
      <c r="F71" s="67"/>
      <c r="G71" s="68"/>
    </row>
    <row r="72" spans="1:7" ht="18" customHeight="1">
      <c r="A72" s="63"/>
      <c r="B72" s="63"/>
      <c r="C72" s="64"/>
      <c r="D72" s="65"/>
      <c r="E72" s="66"/>
      <c r="F72" s="67"/>
      <c r="G72" s="68"/>
    </row>
    <row r="73" spans="1:7" ht="18" customHeight="1">
      <c r="A73" s="63"/>
      <c r="B73" s="63"/>
      <c r="C73" s="64"/>
      <c r="D73" s="65"/>
      <c r="E73" s="66"/>
      <c r="F73" s="67"/>
      <c r="G73" s="68"/>
    </row>
    <row r="74" spans="1:7" ht="18" customHeight="1">
      <c r="A74" s="63"/>
      <c r="B74" s="63"/>
      <c r="C74" s="64"/>
      <c r="D74" s="65"/>
      <c r="E74" s="66"/>
      <c r="F74" s="67"/>
      <c r="G74" s="68"/>
    </row>
    <row r="75" spans="1:7" ht="18" customHeight="1">
      <c r="A75" s="63"/>
      <c r="B75" s="63"/>
      <c r="C75" s="64"/>
      <c r="D75" s="65"/>
      <c r="E75" s="66"/>
      <c r="F75" s="67"/>
      <c r="G75" s="68"/>
    </row>
    <row r="76" spans="1:7" ht="18" customHeight="1" thickBot="1">
      <c r="A76" s="6" t="s">
        <v>42</v>
      </c>
      <c r="B76" s="6"/>
      <c r="C76" s="6"/>
      <c r="D76" s="53"/>
      <c r="E76" s="2"/>
      <c r="F76" s="54"/>
      <c r="G76" s="7" t="s">
        <v>2</v>
      </c>
    </row>
    <row r="77" spans="1:7" ht="30" customHeight="1">
      <c r="A77" s="8" t="s">
        <v>3</v>
      </c>
      <c r="B77" s="9" t="s">
        <v>4</v>
      </c>
      <c r="C77" s="9" t="s">
        <v>5</v>
      </c>
      <c r="D77" s="55" t="s">
        <v>6</v>
      </c>
      <c r="E77" s="11" t="s">
        <v>7</v>
      </c>
      <c r="F77" s="56" t="s">
        <v>8</v>
      </c>
      <c r="G77" s="13" t="s">
        <v>9</v>
      </c>
    </row>
    <row r="78" spans="1:7" s="14" customFormat="1" ht="24.95" customHeight="1">
      <c r="A78" s="629" t="s">
        <v>43</v>
      </c>
      <c r="B78" s="630"/>
      <c r="C78" s="631"/>
      <c r="D78" s="15">
        <f t="shared" ref="D78:F78" si="2">D79+D98+D103+D131+D134+D137+D140+D144</f>
        <v>2268583</v>
      </c>
      <c r="E78" s="16">
        <f t="shared" si="2"/>
        <v>2281742</v>
      </c>
      <c r="F78" s="15">
        <f t="shared" si="2"/>
        <v>13159</v>
      </c>
      <c r="G78" s="17"/>
    </row>
    <row r="79" spans="1:7" ht="18.75" customHeight="1">
      <c r="A79" s="31" t="s">
        <v>44</v>
      </c>
      <c r="B79" s="19"/>
      <c r="C79" s="19"/>
      <c r="D79" s="20">
        <f>D80+D87+D91</f>
        <v>1734375</v>
      </c>
      <c r="E79" s="21">
        <f>E80+E87+E91</f>
        <v>1874579</v>
      </c>
      <c r="F79" s="20">
        <f>F80+F87+F91</f>
        <v>140204</v>
      </c>
      <c r="G79" s="22"/>
    </row>
    <row r="80" spans="1:7" ht="18.75" customHeight="1">
      <c r="A80" s="23"/>
      <c r="B80" s="24" t="s">
        <v>45</v>
      </c>
      <c r="C80" s="25"/>
      <c r="D80" s="26">
        <f>SUM(D81:D86)</f>
        <v>1633118</v>
      </c>
      <c r="E80" s="27">
        <f>SUM(E81:E86)</f>
        <v>1786932</v>
      </c>
      <c r="F80" s="26">
        <f>SUM(F81:F86)</f>
        <v>153814</v>
      </c>
      <c r="G80" s="28"/>
    </row>
    <row r="81" spans="1:7" ht="18.75" customHeight="1">
      <c r="A81" s="23"/>
      <c r="B81" s="33"/>
      <c r="C81" s="25" t="s">
        <v>46</v>
      </c>
      <c r="D81" s="26">
        <v>937188</v>
      </c>
      <c r="E81" s="30">
        <v>1049146</v>
      </c>
      <c r="F81" s="26">
        <f t="shared" ref="F81:F113" si="3">E81-D81</f>
        <v>111958</v>
      </c>
      <c r="G81" s="28"/>
    </row>
    <row r="82" spans="1:7" ht="18.75" customHeight="1">
      <c r="A82" s="23"/>
      <c r="B82" s="33"/>
      <c r="C82" s="29" t="s">
        <v>48</v>
      </c>
      <c r="D82" s="70">
        <v>3000</v>
      </c>
      <c r="E82" s="71">
        <v>3000</v>
      </c>
      <c r="F82" s="26">
        <f t="shared" si="3"/>
        <v>0</v>
      </c>
      <c r="G82" s="28"/>
    </row>
    <row r="83" spans="1:7" ht="18.75" customHeight="1">
      <c r="A83" s="23"/>
      <c r="B83" s="33"/>
      <c r="C83" s="69" t="s">
        <v>47</v>
      </c>
      <c r="D83" s="70">
        <v>290512</v>
      </c>
      <c r="E83" s="71">
        <v>317647</v>
      </c>
      <c r="F83" s="26">
        <f t="shared" si="3"/>
        <v>27135</v>
      </c>
      <c r="G83" s="28"/>
    </row>
    <row r="84" spans="1:7" ht="18.75" customHeight="1">
      <c r="A84" s="23"/>
      <c r="B84" s="33"/>
      <c r="C84" s="69" t="s">
        <v>49</v>
      </c>
      <c r="D84" s="70">
        <v>140241</v>
      </c>
      <c r="E84" s="71">
        <v>135352</v>
      </c>
      <c r="F84" s="26">
        <f t="shared" si="3"/>
        <v>-4889</v>
      </c>
      <c r="G84" s="28"/>
    </row>
    <row r="85" spans="1:7" ht="18.75" customHeight="1">
      <c r="A85" s="23"/>
      <c r="B85" s="33"/>
      <c r="C85" s="72" t="s">
        <v>50</v>
      </c>
      <c r="D85" s="70">
        <v>152097</v>
      </c>
      <c r="E85" s="71">
        <v>157654</v>
      </c>
      <c r="F85" s="26">
        <f t="shared" si="3"/>
        <v>5557</v>
      </c>
      <c r="G85" s="28"/>
    </row>
    <row r="86" spans="1:7" ht="18.75" customHeight="1">
      <c r="A86" s="23"/>
      <c r="B86" s="33"/>
      <c r="C86" s="69" t="s">
        <v>51</v>
      </c>
      <c r="D86" s="70">
        <v>110080</v>
      </c>
      <c r="E86" s="71">
        <v>124133</v>
      </c>
      <c r="F86" s="26">
        <f t="shared" si="3"/>
        <v>14053</v>
      </c>
      <c r="G86" s="28"/>
    </row>
    <row r="87" spans="1:7" ht="18.75" customHeight="1">
      <c r="A87" s="23"/>
      <c r="B87" s="24" t="s">
        <v>52</v>
      </c>
      <c r="C87" s="25"/>
      <c r="D87" s="26">
        <f>SUM(D88:D90)</f>
        <v>5600</v>
      </c>
      <c r="E87" s="27">
        <f>SUM(E88:E90)</f>
        <v>3200</v>
      </c>
      <c r="F87" s="26">
        <f t="shared" si="3"/>
        <v>-2400</v>
      </c>
      <c r="G87" s="73"/>
    </row>
    <row r="88" spans="1:7" ht="18.75" customHeight="1">
      <c r="A88" s="23"/>
      <c r="B88" s="33"/>
      <c r="C88" s="25" t="s">
        <v>53</v>
      </c>
      <c r="D88" s="26">
        <v>4200</v>
      </c>
      <c r="E88" s="30">
        <v>1800</v>
      </c>
      <c r="F88" s="26">
        <f t="shared" si="3"/>
        <v>-2400</v>
      </c>
      <c r="G88" s="73"/>
    </row>
    <row r="89" spans="1:7" ht="18.75" customHeight="1">
      <c r="A89" s="23"/>
      <c r="B89" s="33"/>
      <c r="C89" s="25" t="s">
        <v>54</v>
      </c>
      <c r="D89" s="26">
        <v>0</v>
      </c>
      <c r="E89" s="30">
        <v>0</v>
      </c>
      <c r="F89" s="26">
        <f t="shared" si="3"/>
        <v>0</v>
      </c>
      <c r="G89" s="73"/>
    </row>
    <row r="90" spans="1:7" ht="18.75" customHeight="1">
      <c r="A90" s="23"/>
      <c r="B90" s="33"/>
      <c r="C90" s="25" t="s">
        <v>55</v>
      </c>
      <c r="D90" s="26">
        <v>1400</v>
      </c>
      <c r="E90" s="30">
        <v>1400</v>
      </c>
      <c r="F90" s="26">
        <f t="shared" si="3"/>
        <v>0</v>
      </c>
      <c r="G90" s="73"/>
    </row>
    <row r="91" spans="1:7" ht="18.75" customHeight="1">
      <c r="A91" s="23"/>
      <c r="B91" s="24" t="s">
        <v>56</v>
      </c>
      <c r="C91" s="25"/>
      <c r="D91" s="26">
        <f>SUM(D92:D97)</f>
        <v>95657</v>
      </c>
      <c r="E91" s="27">
        <f>SUM(E92:E97)</f>
        <v>84447</v>
      </c>
      <c r="F91" s="26">
        <f t="shared" si="3"/>
        <v>-11210</v>
      </c>
      <c r="G91" s="73"/>
    </row>
    <row r="92" spans="1:7" ht="18.75" customHeight="1">
      <c r="A92" s="34"/>
      <c r="B92" s="33"/>
      <c r="C92" s="74" t="s">
        <v>57</v>
      </c>
      <c r="D92" s="26">
        <v>1200</v>
      </c>
      <c r="E92" s="30">
        <v>1200</v>
      </c>
      <c r="F92" s="26">
        <f t="shared" si="3"/>
        <v>0</v>
      </c>
      <c r="G92" s="73"/>
    </row>
    <row r="93" spans="1:7" ht="18.75" customHeight="1">
      <c r="A93" s="34"/>
      <c r="B93" s="33"/>
      <c r="C93" s="75" t="s">
        <v>121</v>
      </c>
      <c r="D93" s="70">
        <v>27887</v>
      </c>
      <c r="E93" s="71">
        <v>24887</v>
      </c>
      <c r="F93" s="26">
        <f t="shared" si="3"/>
        <v>-3000</v>
      </c>
      <c r="G93" s="76"/>
    </row>
    <row r="94" spans="1:7" ht="18.75" customHeight="1">
      <c r="A94" s="23"/>
      <c r="B94" s="33"/>
      <c r="C94" s="29" t="s">
        <v>59</v>
      </c>
      <c r="D94" s="70">
        <v>32250</v>
      </c>
      <c r="E94" s="71">
        <v>33450</v>
      </c>
      <c r="F94" s="26">
        <f t="shared" si="3"/>
        <v>1200</v>
      </c>
      <c r="G94" s="76"/>
    </row>
    <row r="95" spans="1:7" ht="18.75" customHeight="1">
      <c r="A95" s="23"/>
      <c r="B95" s="33"/>
      <c r="C95" s="29" t="s">
        <v>60</v>
      </c>
      <c r="D95" s="70">
        <v>8370</v>
      </c>
      <c r="E95" s="71">
        <v>10960</v>
      </c>
      <c r="F95" s="26">
        <f t="shared" si="3"/>
        <v>2590</v>
      </c>
      <c r="G95" s="73"/>
    </row>
    <row r="96" spans="1:7" ht="18.75" customHeight="1">
      <c r="A96" s="23"/>
      <c r="B96" s="33"/>
      <c r="C96" s="29" t="s">
        <v>61</v>
      </c>
      <c r="D96" s="70">
        <v>22200</v>
      </c>
      <c r="E96" s="71">
        <v>10200</v>
      </c>
      <c r="F96" s="26">
        <f t="shared" si="3"/>
        <v>-12000</v>
      </c>
      <c r="G96" s="73"/>
    </row>
    <row r="97" spans="1:7" ht="18.75" customHeight="1">
      <c r="A97" s="58"/>
      <c r="B97" s="29"/>
      <c r="C97" s="29" t="s">
        <v>62</v>
      </c>
      <c r="D97" s="70">
        <v>3750</v>
      </c>
      <c r="E97" s="71">
        <v>3750</v>
      </c>
      <c r="F97" s="26">
        <f t="shared" si="3"/>
        <v>0</v>
      </c>
      <c r="G97" s="73"/>
    </row>
    <row r="98" spans="1:7" ht="18.75" customHeight="1">
      <c r="A98" s="31" t="s">
        <v>63</v>
      </c>
      <c r="B98" s="77"/>
      <c r="C98" s="19"/>
      <c r="D98" s="20">
        <f>D99</f>
        <v>144216</v>
      </c>
      <c r="E98" s="21">
        <f>E99</f>
        <v>48916</v>
      </c>
      <c r="F98" s="20">
        <f t="shared" si="3"/>
        <v>-95300</v>
      </c>
      <c r="G98" s="78"/>
    </row>
    <row r="99" spans="1:7" ht="18.75" customHeight="1">
      <c r="A99" s="23"/>
      <c r="B99" s="24" t="s">
        <v>64</v>
      </c>
      <c r="C99" s="29"/>
      <c r="D99" s="70">
        <f>SUM(D100:D102)</f>
        <v>144216</v>
      </c>
      <c r="E99" s="79">
        <f>SUM(E100:E102)</f>
        <v>48916</v>
      </c>
      <c r="F99" s="26">
        <f t="shared" si="3"/>
        <v>-95300</v>
      </c>
      <c r="G99" s="73"/>
    </row>
    <row r="100" spans="1:7" ht="18.75" customHeight="1">
      <c r="A100" s="23"/>
      <c r="B100" s="33"/>
      <c r="C100" s="29" t="s">
        <v>64</v>
      </c>
      <c r="D100" s="70">
        <v>104500</v>
      </c>
      <c r="E100" s="71">
        <v>0</v>
      </c>
      <c r="F100" s="26">
        <f t="shared" si="3"/>
        <v>-104500</v>
      </c>
      <c r="G100" s="73"/>
    </row>
    <row r="101" spans="1:7" ht="18.75" customHeight="1">
      <c r="A101" s="80"/>
      <c r="B101" s="81"/>
      <c r="C101" s="25" t="s">
        <v>65</v>
      </c>
      <c r="D101" s="26">
        <v>10000</v>
      </c>
      <c r="E101" s="30">
        <v>10000</v>
      </c>
      <c r="F101" s="26">
        <f t="shared" si="3"/>
        <v>0</v>
      </c>
      <c r="G101" s="82"/>
    </row>
    <row r="102" spans="1:7" s="14" customFormat="1" ht="18.75" customHeight="1">
      <c r="A102" s="23"/>
      <c r="B102" s="33"/>
      <c r="C102" s="24" t="s">
        <v>66</v>
      </c>
      <c r="D102" s="36">
        <v>29716</v>
      </c>
      <c r="E102" s="39">
        <v>38916</v>
      </c>
      <c r="F102" s="36">
        <f t="shared" si="3"/>
        <v>9200</v>
      </c>
      <c r="G102" s="83"/>
    </row>
    <row r="103" spans="1:7" ht="18.75" customHeight="1">
      <c r="A103" s="31" t="s">
        <v>67</v>
      </c>
      <c r="B103" s="77"/>
      <c r="C103" s="19"/>
      <c r="D103" s="20">
        <f t="shared" ref="D103:F103" si="4">D104+D116+D125+D129</f>
        <v>372443</v>
      </c>
      <c r="E103" s="21">
        <f t="shared" si="4"/>
        <v>356747</v>
      </c>
      <c r="F103" s="20">
        <f t="shared" si="4"/>
        <v>-15696</v>
      </c>
      <c r="G103" s="78"/>
    </row>
    <row r="104" spans="1:7" ht="18.75" customHeight="1">
      <c r="A104" s="23"/>
      <c r="B104" s="24" t="s">
        <v>56</v>
      </c>
      <c r="C104" s="25"/>
      <c r="D104" s="26">
        <f>SUM(D105:D113)</f>
        <v>201837</v>
      </c>
      <c r="E104" s="27">
        <f>SUM(E105:E113)</f>
        <v>196137</v>
      </c>
      <c r="F104" s="26">
        <f t="shared" si="3"/>
        <v>-5700</v>
      </c>
      <c r="G104" s="84"/>
    </row>
    <row r="105" spans="1:7" ht="18.75" customHeight="1">
      <c r="A105" s="23"/>
      <c r="B105" s="33"/>
      <c r="C105" s="25" t="s">
        <v>68</v>
      </c>
      <c r="D105" s="26">
        <v>144647</v>
      </c>
      <c r="E105" s="30">
        <v>144647</v>
      </c>
      <c r="F105" s="26">
        <f t="shared" si="3"/>
        <v>0</v>
      </c>
      <c r="G105" s="73"/>
    </row>
    <row r="106" spans="1:7" ht="18.75" customHeight="1">
      <c r="A106" s="23"/>
      <c r="B106" s="33"/>
      <c r="C106" s="25" t="s">
        <v>69</v>
      </c>
      <c r="D106" s="26">
        <v>9600</v>
      </c>
      <c r="E106" s="30">
        <v>9600</v>
      </c>
      <c r="F106" s="26">
        <f t="shared" si="3"/>
        <v>0</v>
      </c>
      <c r="G106" s="73"/>
    </row>
    <row r="107" spans="1:7" ht="18.75" customHeight="1">
      <c r="A107" s="23"/>
      <c r="B107" s="33"/>
      <c r="C107" s="29" t="s">
        <v>70</v>
      </c>
      <c r="D107" s="70">
        <v>8050</v>
      </c>
      <c r="E107" s="71">
        <v>8050</v>
      </c>
      <c r="F107" s="26">
        <f t="shared" si="3"/>
        <v>0</v>
      </c>
      <c r="G107" s="76"/>
    </row>
    <row r="108" spans="1:7" ht="18.75" customHeight="1">
      <c r="A108" s="23"/>
      <c r="B108" s="33"/>
      <c r="C108" s="25" t="s">
        <v>71</v>
      </c>
      <c r="D108" s="26">
        <v>2940</v>
      </c>
      <c r="E108" s="30">
        <v>2940</v>
      </c>
      <c r="F108" s="26">
        <f t="shared" si="3"/>
        <v>0</v>
      </c>
      <c r="G108" s="73"/>
    </row>
    <row r="109" spans="1:7" ht="18.75" customHeight="1">
      <c r="A109" s="23"/>
      <c r="B109" s="33"/>
      <c r="C109" s="29" t="s">
        <v>72</v>
      </c>
      <c r="D109" s="70">
        <v>3000</v>
      </c>
      <c r="E109" s="71">
        <v>3000</v>
      </c>
      <c r="F109" s="26">
        <f t="shared" si="3"/>
        <v>0</v>
      </c>
      <c r="G109" s="76"/>
    </row>
    <row r="110" spans="1:7" ht="18.75" customHeight="1">
      <c r="A110" s="23"/>
      <c r="B110" s="33"/>
      <c r="C110" s="25" t="s">
        <v>73</v>
      </c>
      <c r="D110" s="26">
        <v>0</v>
      </c>
      <c r="E110" s="30">
        <v>0</v>
      </c>
      <c r="F110" s="26">
        <f t="shared" si="3"/>
        <v>0</v>
      </c>
      <c r="G110" s="73"/>
    </row>
    <row r="111" spans="1:7" ht="18.75" customHeight="1">
      <c r="A111" s="23"/>
      <c r="B111" s="33"/>
      <c r="C111" s="25" t="s">
        <v>74</v>
      </c>
      <c r="D111" s="26">
        <v>0</v>
      </c>
      <c r="E111" s="30">
        <v>0</v>
      </c>
      <c r="F111" s="26">
        <f t="shared" si="3"/>
        <v>0</v>
      </c>
      <c r="G111" s="73"/>
    </row>
    <row r="112" spans="1:7" ht="18.75" customHeight="1">
      <c r="A112" s="23"/>
      <c r="B112" s="33"/>
      <c r="C112" s="85" t="s">
        <v>75</v>
      </c>
      <c r="D112" s="86">
        <v>9300</v>
      </c>
      <c r="E112" s="87">
        <v>9300</v>
      </c>
      <c r="F112" s="86">
        <f t="shared" si="3"/>
        <v>0</v>
      </c>
      <c r="G112" s="88"/>
    </row>
    <row r="113" spans="1:7" ht="18.75" customHeight="1" thickBot="1">
      <c r="A113" s="89"/>
      <c r="B113" s="48"/>
      <c r="C113" s="90" t="s">
        <v>76</v>
      </c>
      <c r="D113" s="61">
        <v>24300</v>
      </c>
      <c r="E113" s="62">
        <v>18600</v>
      </c>
      <c r="F113" s="61">
        <f t="shared" si="3"/>
        <v>-5700</v>
      </c>
      <c r="G113" s="91"/>
    </row>
    <row r="114" spans="1:7" ht="18.75" customHeight="1" thickBot="1">
      <c r="A114" s="6" t="s">
        <v>42</v>
      </c>
      <c r="B114" s="6"/>
      <c r="C114" s="6"/>
      <c r="D114" s="53"/>
      <c r="E114" s="2"/>
      <c r="F114" s="54"/>
      <c r="G114" s="7" t="s">
        <v>2</v>
      </c>
    </row>
    <row r="115" spans="1:7" ht="30" customHeight="1">
      <c r="A115" s="8" t="s">
        <v>3</v>
      </c>
      <c r="B115" s="9" t="s">
        <v>4</v>
      </c>
      <c r="C115" s="9" t="s">
        <v>5</v>
      </c>
      <c r="D115" s="55" t="s">
        <v>6</v>
      </c>
      <c r="E115" s="11" t="s">
        <v>7</v>
      </c>
      <c r="F115" s="56" t="s">
        <v>8</v>
      </c>
      <c r="G115" s="13" t="s">
        <v>9</v>
      </c>
    </row>
    <row r="116" spans="1:7" ht="18.75" customHeight="1">
      <c r="A116" s="23" t="s">
        <v>67</v>
      </c>
      <c r="B116" s="33" t="s">
        <v>88</v>
      </c>
      <c r="C116" s="25"/>
      <c r="D116" s="26">
        <f>SUM(D117:D124)</f>
        <v>148886</v>
      </c>
      <c r="E116" s="27">
        <f>SUM(E117:E124)</f>
        <v>144490</v>
      </c>
      <c r="F116" s="26">
        <f t="shared" ref="F116:F130" si="5">E116-D116</f>
        <v>-4396</v>
      </c>
      <c r="G116" s="73"/>
    </row>
    <row r="117" spans="1:7" ht="18.75" customHeight="1">
      <c r="A117" s="23"/>
      <c r="B117" s="33"/>
      <c r="C117" s="25" t="s">
        <v>89</v>
      </c>
      <c r="D117" s="26">
        <v>9600</v>
      </c>
      <c r="E117" s="30">
        <v>7880</v>
      </c>
      <c r="F117" s="26">
        <f t="shared" si="5"/>
        <v>-1720</v>
      </c>
      <c r="G117" s="73"/>
    </row>
    <row r="118" spans="1:7" ht="18.75" customHeight="1">
      <c r="A118" s="23"/>
      <c r="B118" s="33"/>
      <c r="C118" s="25" t="s">
        <v>90</v>
      </c>
      <c r="D118" s="26">
        <v>27420</v>
      </c>
      <c r="E118" s="30">
        <v>16040</v>
      </c>
      <c r="F118" s="26">
        <f t="shared" si="5"/>
        <v>-11380</v>
      </c>
      <c r="G118" s="73"/>
    </row>
    <row r="119" spans="1:7" ht="18.75" customHeight="1">
      <c r="A119" s="23"/>
      <c r="B119" s="33"/>
      <c r="C119" s="25" t="s">
        <v>122</v>
      </c>
      <c r="D119" s="26">
        <v>830</v>
      </c>
      <c r="E119" s="30">
        <v>470</v>
      </c>
      <c r="F119" s="26">
        <f t="shared" si="5"/>
        <v>-360</v>
      </c>
      <c r="G119" s="73"/>
    </row>
    <row r="120" spans="1:7" ht="18.75" customHeight="1">
      <c r="A120" s="23"/>
      <c r="B120" s="33"/>
      <c r="C120" s="25" t="s">
        <v>92</v>
      </c>
      <c r="D120" s="26">
        <v>2570</v>
      </c>
      <c r="E120" s="30">
        <v>2570</v>
      </c>
      <c r="F120" s="26">
        <f t="shared" si="5"/>
        <v>0</v>
      </c>
      <c r="G120" s="73"/>
    </row>
    <row r="121" spans="1:7" ht="18.75" customHeight="1">
      <c r="A121" s="23"/>
      <c r="B121" s="33"/>
      <c r="C121" s="25" t="s">
        <v>93</v>
      </c>
      <c r="D121" s="26">
        <v>70746</v>
      </c>
      <c r="E121" s="30">
        <v>37610</v>
      </c>
      <c r="F121" s="26">
        <f t="shared" si="5"/>
        <v>-33136</v>
      </c>
      <c r="G121" s="73"/>
    </row>
    <row r="122" spans="1:7" ht="18.75" customHeight="1">
      <c r="A122" s="23"/>
      <c r="B122" s="33"/>
      <c r="C122" s="46" t="s">
        <v>94</v>
      </c>
      <c r="D122" s="26">
        <v>21880</v>
      </c>
      <c r="E122" s="30">
        <v>13120</v>
      </c>
      <c r="F122" s="26">
        <f t="shared" si="5"/>
        <v>-8760</v>
      </c>
      <c r="G122" s="73"/>
    </row>
    <row r="123" spans="1:7" ht="18.75" customHeight="1">
      <c r="A123" s="23"/>
      <c r="B123" s="33"/>
      <c r="C123" s="46" t="s">
        <v>95</v>
      </c>
      <c r="D123" s="26">
        <v>840</v>
      </c>
      <c r="E123" s="30">
        <v>1800</v>
      </c>
      <c r="F123" s="26">
        <f t="shared" si="5"/>
        <v>960</v>
      </c>
      <c r="G123" s="73"/>
    </row>
    <row r="124" spans="1:7" ht="22.5">
      <c r="A124" s="23"/>
      <c r="B124" s="33"/>
      <c r="C124" s="69" t="s">
        <v>96</v>
      </c>
      <c r="D124" s="26">
        <v>15000</v>
      </c>
      <c r="E124" s="30">
        <v>65000</v>
      </c>
      <c r="F124" s="26">
        <f t="shared" si="5"/>
        <v>50000</v>
      </c>
      <c r="G124" s="73"/>
    </row>
    <row r="125" spans="1:7" ht="18.75" customHeight="1">
      <c r="A125" s="23"/>
      <c r="B125" s="24" t="s">
        <v>97</v>
      </c>
      <c r="C125" s="29"/>
      <c r="D125" s="70">
        <f>SUM(D126:D128)</f>
        <v>18800</v>
      </c>
      <c r="E125" s="79">
        <f>SUM(E126:E128)</f>
        <v>13800</v>
      </c>
      <c r="F125" s="26">
        <f t="shared" si="5"/>
        <v>-5000</v>
      </c>
      <c r="G125" s="94"/>
    </row>
    <row r="126" spans="1:7" ht="18.75" customHeight="1">
      <c r="A126" s="23"/>
      <c r="B126" s="33" t="s">
        <v>67</v>
      </c>
      <c r="C126" s="25" t="s">
        <v>98</v>
      </c>
      <c r="D126" s="26">
        <v>10200</v>
      </c>
      <c r="E126" s="30">
        <v>10200</v>
      </c>
      <c r="F126" s="26">
        <f t="shared" si="5"/>
        <v>0</v>
      </c>
      <c r="G126" s="28"/>
    </row>
    <row r="127" spans="1:7" ht="18.75" customHeight="1">
      <c r="A127" s="23"/>
      <c r="B127" s="33"/>
      <c r="C127" s="25" t="s">
        <v>99</v>
      </c>
      <c r="D127" s="26">
        <v>8000</v>
      </c>
      <c r="E127" s="30">
        <v>3000</v>
      </c>
      <c r="F127" s="26">
        <f t="shared" si="5"/>
        <v>-5000</v>
      </c>
      <c r="G127" s="28"/>
    </row>
    <row r="128" spans="1:7" ht="22.5" customHeight="1">
      <c r="A128" s="23"/>
      <c r="B128" s="29"/>
      <c r="C128" s="25" t="s">
        <v>100</v>
      </c>
      <c r="D128" s="26">
        <v>600</v>
      </c>
      <c r="E128" s="30">
        <v>600</v>
      </c>
      <c r="F128" s="26">
        <f t="shared" si="5"/>
        <v>0</v>
      </c>
      <c r="G128" s="28"/>
    </row>
    <row r="129" spans="1:7" ht="18.75" customHeight="1">
      <c r="A129" s="23"/>
      <c r="B129" s="24" t="s">
        <v>102</v>
      </c>
      <c r="C129" s="25"/>
      <c r="D129" s="26">
        <f>D130</f>
        <v>2920</v>
      </c>
      <c r="E129" s="27">
        <f>E130</f>
        <v>2320</v>
      </c>
      <c r="F129" s="15">
        <f t="shared" si="5"/>
        <v>-600</v>
      </c>
      <c r="G129" s="28"/>
    </row>
    <row r="130" spans="1:7" ht="18.75" customHeight="1">
      <c r="A130" s="23"/>
      <c r="B130" s="33"/>
      <c r="C130" s="24" t="s">
        <v>102</v>
      </c>
      <c r="D130" s="26">
        <v>2920</v>
      </c>
      <c r="E130" s="30">
        <v>2320</v>
      </c>
      <c r="F130" s="111">
        <f t="shared" si="5"/>
        <v>-600</v>
      </c>
      <c r="G130" s="38"/>
    </row>
    <row r="131" spans="1:7" ht="18.75" customHeight="1">
      <c r="A131" s="31" t="s">
        <v>103</v>
      </c>
      <c r="B131" s="77"/>
      <c r="C131" s="19"/>
      <c r="D131" s="20">
        <f>D132</f>
        <v>0</v>
      </c>
      <c r="E131" s="21">
        <v>0</v>
      </c>
      <c r="F131" s="20">
        <f>E131-D131</f>
        <v>0</v>
      </c>
      <c r="G131" s="32"/>
    </row>
    <row r="132" spans="1:7" ht="18.75" customHeight="1">
      <c r="A132" s="23"/>
      <c r="B132" s="24" t="s">
        <v>103</v>
      </c>
      <c r="C132" s="25"/>
      <c r="D132" s="26">
        <f>D133</f>
        <v>0</v>
      </c>
      <c r="E132" s="27">
        <v>0</v>
      </c>
      <c r="F132" s="15">
        <f>E132-D132</f>
        <v>0</v>
      </c>
      <c r="G132" s="28"/>
    </row>
    <row r="133" spans="1:7" ht="18.75" customHeight="1">
      <c r="A133" s="58"/>
      <c r="B133" s="29"/>
      <c r="C133" s="25" t="s">
        <v>104</v>
      </c>
      <c r="D133" s="26">
        <v>0</v>
      </c>
      <c r="E133" s="30">
        <v>0</v>
      </c>
      <c r="F133" s="15">
        <f>E133-D133</f>
        <v>0</v>
      </c>
      <c r="G133" s="28"/>
    </row>
    <row r="134" spans="1:7" ht="18.75" customHeight="1">
      <c r="A134" s="97" t="s">
        <v>105</v>
      </c>
      <c r="B134" s="98"/>
      <c r="C134" s="98"/>
      <c r="D134" s="20">
        <f>D135</f>
        <v>0</v>
      </c>
      <c r="E134" s="100">
        <f>E135</f>
        <v>0</v>
      </c>
      <c r="F134" s="99">
        <f>F135</f>
        <v>0</v>
      </c>
      <c r="G134" s="101"/>
    </row>
    <row r="135" spans="1:7" ht="18.75" customHeight="1">
      <c r="A135" s="34"/>
      <c r="B135" s="24" t="s">
        <v>105</v>
      </c>
      <c r="C135" s="25"/>
      <c r="D135" s="26">
        <f>D136</f>
        <v>0</v>
      </c>
      <c r="E135" s="27">
        <v>0</v>
      </c>
      <c r="F135" s="26">
        <f>D135-E135</f>
        <v>0</v>
      </c>
      <c r="G135" s="28"/>
    </row>
    <row r="136" spans="1:7" ht="18.75" customHeight="1">
      <c r="A136" s="23"/>
      <c r="B136" s="29"/>
      <c r="C136" s="29" t="s">
        <v>105</v>
      </c>
      <c r="D136" s="70">
        <v>0</v>
      </c>
      <c r="E136" s="71">
        <v>0</v>
      </c>
      <c r="F136" s="26">
        <f>E136-D136</f>
        <v>0</v>
      </c>
      <c r="G136" s="94"/>
    </row>
    <row r="137" spans="1:7" ht="18.75" customHeight="1">
      <c r="A137" s="31" t="s">
        <v>109</v>
      </c>
      <c r="B137" s="77"/>
      <c r="C137" s="19"/>
      <c r="D137" s="20">
        <f>D138</f>
        <v>1000</v>
      </c>
      <c r="E137" s="21">
        <f>E138</f>
        <v>1000</v>
      </c>
      <c r="F137" s="20">
        <f>E137-D137</f>
        <v>0</v>
      </c>
      <c r="G137" s="32"/>
    </row>
    <row r="138" spans="1:7" ht="18.75" customHeight="1">
      <c r="A138" s="23"/>
      <c r="B138" s="24" t="s">
        <v>109</v>
      </c>
      <c r="C138" s="24"/>
      <c r="D138" s="26">
        <f>D139</f>
        <v>1000</v>
      </c>
      <c r="E138" s="27">
        <f>E139</f>
        <v>1000</v>
      </c>
      <c r="F138" s="15">
        <f>E138-D138</f>
        <v>0</v>
      </c>
      <c r="G138" s="38"/>
    </row>
    <row r="139" spans="1:7" ht="18.75" customHeight="1">
      <c r="A139" s="58"/>
      <c r="B139" s="29"/>
      <c r="C139" s="25" t="s">
        <v>110</v>
      </c>
      <c r="D139" s="26">
        <v>1000</v>
      </c>
      <c r="E139" s="30">
        <v>1000</v>
      </c>
      <c r="F139" s="15">
        <f>E139-D139</f>
        <v>0</v>
      </c>
      <c r="G139" s="28"/>
    </row>
    <row r="140" spans="1:7" ht="18.75" customHeight="1">
      <c r="A140" s="106" t="s">
        <v>112</v>
      </c>
      <c r="B140" s="98"/>
      <c r="C140" s="40"/>
      <c r="D140" s="107">
        <f>D141</f>
        <v>16549</v>
      </c>
      <c r="E140" s="108">
        <f>E141</f>
        <v>500</v>
      </c>
      <c r="F140" s="107">
        <f t="shared" ref="F140:F146" si="6">E140-D140</f>
        <v>-16049</v>
      </c>
      <c r="G140" s="109"/>
    </row>
    <row r="141" spans="1:7" ht="18.75" customHeight="1">
      <c r="A141" s="23"/>
      <c r="B141" s="92" t="s">
        <v>112</v>
      </c>
      <c r="C141" s="24"/>
      <c r="D141" s="36">
        <f>SUM(D142:D143)</f>
        <v>16549</v>
      </c>
      <c r="E141" s="37">
        <f>SUM(E142:E143)</f>
        <v>500</v>
      </c>
      <c r="F141" s="15">
        <f t="shared" si="6"/>
        <v>-16049</v>
      </c>
      <c r="G141" s="38"/>
    </row>
    <row r="142" spans="1:7" ht="18.75" customHeight="1">
      <c r="A142" s="23"/>
      <c r="B142" s="33"/>
      <c r="C142" s="24" t="s">
        <v>112</v>
      </c>
      <c r="D142" s="36">
        <v>500</v>
      </c>
      <c r="E142" s="39">
        <v>500</v>
      </c>
      <c r="F142" s="15">
        <f>D142-E142</f>
        <v>0</v>
      </c>
      <c r="G142" s="38"/>
    </row>
    <row r="143" spans="1:7" ht="18.75" customHeight="1">
      <c r="A143" s="23"/>
      <c r="B143" s="33"/>
      <c r="C143" s="24" t="s">
        <v>113</v>
      </c>
      <c r="D143" s="36">
        <v>16049</v>
      </c>
      <c r="E143" s="39">
        <v>0</v>
      </c>
      <c r="F143" s="15">
        <f t="shared" si="6"/>
        <v>-16049</v>
      </c>
      <c r="G143" s="38"/>
    </row>
    <row r="144" spans="1:7" ht="18.75" customHeight="1">
      <c r="A144" s="31" t="s">
        <v>34</v>
      </c>
      <c r="B144" s="77"/>
      <c r="C144" s="19"/>
      <c r="D144" s="20">
        <f>D145</f>
        <v>0</v>
      </c>
      <c r="E144" s="21">
        <f>E145</f>
        <v>0</v>
      </c>
      <c r="F144" s="20">
        <f t="shared" si="6"/>
        <v>0</v>
      </c>
      <c r="G144" s="32"/>
    </row>
    <row r="145" spans="1:7" ht="18.75" customHeight="1">
      <c r="A145" s="23"/>
      <c r="B145" s="24" t="s">
        <v>119</v>
      </c>
      <c r="C145" s="24"/>
      <c r="D145" s="36">
        <f>D146</f>
        <v>0</v>
      </c>
      <c r="E145" s="37">
        <f>E146</f>
        <v>0</v>
      </c>
      <c r="F145" s="15">
        <f t="shared" si="6"/>
        <v>0</v>
      </c>
      <c r="G145" s="38"/>
    </row>
    <row r="146" spans="1:7" ht="18.75" customHeight="1" thickBot="1">
      <c r="A146" s="89"/>
      <c r="B146" s="48"/>
      <c r="C146" s="90" t="s">
        <v>119</v>
      </c>
      <c r="D146" s="61">
        <v>0</v>
      </c>
      <c r="E146" s="62">
        <v>0</v>
      </c>
      <c r="F146" s="112">
        <f t="shared" si="6"/>
        <v>0</v>
      </c>
      <c r="G146" s="52"/>
    </row>
    <row r="147" spans="1:7" ht="18.75" customHeight="1"/>
    <row r="148" spans="1:7" ht="18.75" customHeight="1"/>
  </sheetData>
  <sheetProtection algorithmName="SHA-512" hashValue="VxoS3KJPd4/vkIhHNYq5+NITK9jlH0YtD9ppQNaCvF/Lo/sjOr8kIvJVsGIzqILzrQo5R+Juuk6/w9MeLzgkDg==" saltValue="8qRLUzyzpbxKy7gvk4kQ7w==" spinCount="100000" sheet="1" selectLockedCells="1"/>
  <protectedRanges>
    <protectedRange sqref="E104 E103:F103 E98:E99 E125 E80:F80 E114 E91 E5:E19 E21:E37 E87 E39:E76 E116" name="범위1_1_1_1"/>
    <protectedRange sqref="E81:E86" name="범위1_1_1_1_1"/>
    <protectedRange sqref="E88 E90" name="범위1_1_1_1_2"/>
    <protectedRange sqref="E92:E97" name="범위1_1_1_1_3"/>
    <protectedRange sqref="E100:E102" name="범위1_1_1_1_4"/>
    <protectedRange sqref="E105:E113" name="범위1_1_1_1_5"/>
    <protectedRange sqref="E117:E124" name="범위1_1_1_1_6"/>
    <protectedRange sqref="E126:E128" name="범위1_1_1_1_8"/>
    <protectedRange sqref="E131:E133 E134:F134 E135:E138 E140:E141 E144:E146 E129" name="범위1_1_1_1_7"/>
    <protectedRange sqref="E130" name="범위9_1_1_1_13_1"/>
    <protectedRange sqref="E139" name="범위9_1_1_1_14_1"/>
    <protectedRange sqref="E142" name="범위9_1_1_1_15_1"/>
    <protectedRange sqref="E143" name="범위9_1_1_1_16_1"/>
    <protectedRange sqref="E20" name="범위9_1_1_1_1"/>
    <protectedRange sqref="E89" name="범위9_1_1_1_7"/>
    <protectedRange sqref="D4:E4 D38:E38 D77:E77 D115:E115" name="범위1_1_1_1_9"/>
    <protectedRange sqref="D114 D5:D19 D21:D37 D39:D76 D80 D87 D91 D98:D99 D103:D104 D116 D125" name="범위1_1_1_1_11"/>
    <protectedRange sqref="D81:D86" name="범위1_1_1_1_1_1"/>
    <protectedRange sqref="D88 D90" name="범위1_1_1_1_2_1"/>
    <protectedRange sqref="D92:D97" name="범위1_1_1_1_3_1"/>
    <protectedRange sqref="D100:D102" name="범위1_1_1_1_4_1"/>
    <protectedRange sqref="D105:D113" name="범위1_1_1_1_5_1"/>
    <protectedRange sqref="D117:D124" name="범위1_1_1_1_6_1"/>
    <protectedRange sqref="D126:D128" name="범위1_1_1_1_8_1"/>
    <protectedRange sqref="D131:D138 D129 D140:D141 D144:D146" name="범위1_1_1_1_7_1"/>
    <protectedRange sqref="D130" name="범위9_1_1_1_13_1_1"/>
    <protectedRange sqref="D139" name="범위9_1_1_1_14_1_1"/>
    <protectedRange sqref="D142" name="범위9_1_1_1_15_1_1"/>
    <protectedRange sqref="D143" name="범위9_1_1_1_16_1_1"/>
    <protectedRange sqref="D20" name="범위9_1_1_1_1_1"/>
    <protectedRange sqref="D89" name="범위9_1_1_1_7_1"/>
  </protectedRanges>
  <mergeCells count="3">
    <mergeCell ref="A1:G1"/>
    <mergeCell ref="A5:C5"/>
    <mergeCell ref="A78:C7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>
    <oddFooter>&amp;C - &amp;P+112 -</oddFooter>
  </headerFooter>
  <rowBreaks count="3" manualBreakCount="3">
    <brk id="36" max="16383" man="1"/>
    <brk id="75" max="16383" man="1"/>
    <brk id="1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7BCE-6590-46B9-9128-6DDB56077DF6}">
  <sheetPr>
    <pageSetUpPr fitToPage="1"/>
  </sheetPr>
  <dimension ref="A1:G183"/>
  <sheetViews>
    <sheetView view="pageBreakPreview" topLeftCell="A82" zoomScaleNormal="100" zoomScaleSheetLayoutView="100" workbookViewId="0">
      <selection activeCell="E24" sqref="E24"/>
    </sheetView>
  </sheetViews>
  <sheetFormatPr defaultRowHeight="18" customHeight="1"/>
  <cols>
    <col min="1" max="1" width="10.625" style="113" customWidth="1"/>
    <col min="2" max="2" width="12.5" style="113" customWidth="1"/>
    <col min="3" max="3" width="15" style="113" customWidth="1"/>
    <col min="4" max="5" width="13.25" style="113" customWidth="1"/>
    <col min="6" max="6" width="12.5" style="116" customWidth="1"/>
    <col min="7" max="7" width="6.875" style="237" customWidth="1"/>
    <col min="8" max="256" width="9" style="113"/>
    <col min="257" max="257" width="10.625" style="113" customWidth="1"/>
    <col min="258" max="258" width="9.875" style="113" customWidth="1"/>
    <col min="259" max="259" width="14" style="113" customWidth="1"/>
    <col min="260" max="261" width="13.25" style="113" customWidth="1"/>
    <col min="262" max="262" width="12.375" style="113" customWidth="1"/>
    <col min="263" max="263" width="6.875" style="113" customWidth="1"/>
    <col min="264" max="512" width="9" style="113"/>
    <col min="513" max="513" width="10.625" style="113" customWidth="1"/>
    <col min="514" max="514" width="9.875" style="113" customWidth="1"/>
    <col min="515" max="515" width="14" style="113" customWidth="1"/>
    <col min="516" max="517" width="13.25" style="113" customWidth="1"/>
    <col min="518" max="518" width="12.375" style="113" customWidth="1"/>
    <col min="519" max="519" width="6.875" style="113" customWidth="1"/>
    <col min="520" max="768" width="9" style="113"/>
    <col min="769" max="769" width="10.625" style="113" customWidth="1"/>
    <col min="770" max="770" width="9.875" style="113" customWidth="1"/>
    <col min="771" max="771" width="14" style="113" customWidth="1"/>
    <col min="772" max="773" width="13.25" style="113" customWidth="1"/>
    <col min="774" max="774" width="12.375" style="113" customWidth="1"/>
    <col min="775" max="775" width="6.875" style="113" customWidth="1"/>
    <col min="776" max="1024" width="9" style="113"/>
    <col min="1025" max="1025" width="10.625" style="113" customWidth="1"/>
    <col min="1026" max="1026" width="9.875" style="113" customWidth="1"/>
    <col min="1027" max="1027" width="14" style="113" customWidth="1"/>
    <col min="1028" max="1029" width="13.25" style="113" customWidth="1"/>
    <col min="1030" max="1030" width="12.375" style="113" customWidth="1"/>
    <col min="1031" max="1031" width="6.875" style="113" customWidth="1"/>
    <col min="1032" max="1280" width="9" style="113"/>
    <col min="1281" max="1281" width="10.625" style="113" customWidth="1"/>
    <col min="1282" max="1282" width="9.875" style="113" customWidth="1"/>
    <col min="1283" max="1283" width="14" style="113" customWidth="1"/>
    <col min="1284" max="1285" width="13.25" style="113" customWidth="1"/>
    <col min="1286" max="1286" width="12.375" style="113" customWidth="1"/>
    <col min="1287" max="1287" width="6.875" style="113" customWidth="1"/>
    <col min="1288" max="1536" width="9" style="113"/>
    <col min="1537" max="1537" width="10.625" style="113" customWidth="1"/>
    <col min="1538" max="1538" width="9.875" style="113" customWidth="1"/>
    <col min="1539" max="1539" width="14" style="113" customWidth="1"/>
    <col min="1540" max="1541" width="13.25" style="113" customWidth="1"/>
    <col min="1542" max="1542" width="12.375" style="113" customWidth="1"/>
    <col min="1543" max="1543" width="6.875" style="113" customWidth="1"/>
    <col min="1544" max="1792" width="9" style="113"/>
    <col min="1793" max="1793" width="10.625" style="113" customWidth="1"/>
    <col min="1794" max="1794" width="9.875" style="113" customWidth="1"/>
    <col min="1795" max="1795" width="14" style="113" customWidth="1"/>
    <col min="1796" max="1797" width="13.25" style="113" customWidth="1"/>
    <col min="1798" max="1798" width="12.375" style="113" customWidth="1"/>
    <col min="1799" max="1799" width="6.875" style="113" customWidth="1"/>
    <col min="1800" max="2048" width="9" style="113"/>
    <col min="2049" max="2049" width="10.625" style="113" customWidth="1"/>
    <col min="2050" max="2050" width="9.875" style="113" customWidth="1"/>
    <col min="2051" max="2051" width="14" style="113" customWidth="1"/>
    <col min="2052" max="2053" width="13.25" style="113" customWidth="1"/>
    <col min="2054" max="2054" width="12.375" style="113" customWidth="1"/>
    <col min="2055" max="2055" width="6.875" style="113" customWidth="1"/>
    <col min="2056" max="2304" width="9" style="113"/>
    <col min="2305" max="2305" width="10.625" style="113" customWidth="1"/>
    <col min="2306" max="2306" width="9.875" style="113" customWidth="1"/>
    <col min="2307" max="2307" width="14" style="113" customWidth="1"/>
    <col min="2308" max="2309" width="13.25" style="113" customWidth="1"/>
    <col min="2310" max="2310" width="12.375" style="113" customWidth="1"/>
    <col min="2311" max="2311" width="6.875" style="113" customWidth="1"/>
    <col min="2312" max="2560" width="9" style="113"/>
    <col min="2561" max="2561" width="10.625" style="113" customWidth="1"/>
    <col min="2562" max="2562" width="9.875" style="113" customWidth="1"/>
    <col min="2563" max="2563" width="14" style="113" customWidth="1"/>
    <col min="2564" max="2565" width="13.25" style="113" customWidth="1"/>
    <col min="2566" max="2566" width="12.375" style="113" customWidth="1"/>
    <col min="2567" max="2567" width="6.875" style="113" customWidth="1"/>
    <col min="2568" max="2816" width="9" style="113"/>
    <col min="2817" max="2817" width="10.625" style="113" customWidth="1"/>
    <col min="2818" max="2818" width="9.875" style="113" customWidth="1"/>
    <col min="2819" max="2819" width="14" style="113" customWidth="1"/>
    <col min="2820" max="2821" width="13.25" style="113" customWidth="1"/>
    <col min="2822" max="2822" width="12.375" style="113" customWidth="1"/>
    <col min="2823" max="2823" width="6.875" style="113" customWidth="1"/>
    <col min="2824" max="3072" width="9" style="113"/>
    <col min="3073" max="3073" width="10.625" style="113" customWidth="1"/>
    <col min="3074" max="3074" width="9.875" style="113" customWidth="1"/>
    <col min="3075" max="3075" width="14" style="113" customWidth="1"/>
    <col min="3076" max="3077" width="13.25" style="113" customWidth="1"/>
    <col min="3078" max="3078" width="12.375" style="113" customWidth="1"/>
    <col min="3079" max="3079" width="6.875" style="113" customWidth="1"/>
    <col min="3080" max="3328" width="9" style="113"/>
    <col min="3329" max="3329" width="10.625" style="113" customWidth="1"/>
    <col min="3330" max="3330" width="9.875" style="113" customWidth="1"/>
    <col min="3331" max="3331" width="14" style="113" customWidth="1"/>
    <col min="3332" max="3333" width="13.25" style="113" customWidth="1"/>
    <col min="3334" max="3334" width="12.375" style="113" customWidth="1"/>
    <col min="3335" max="3335" width="6.875" style="113" customWidth="1"/>
    <col min="3336" max="3584" width="9" style="113"/>
    <col min="3585" max="3585" width="10.625" style="113" customWidth="1"/>
    <col min="3586" max="3586" width="9.875" style="113" customWidth="1"/>
    <col min="3587" max="3587" width="14" style="113" customWidth="1"/>
    <col min="3588" max="3589" width="13.25" style="113" customWidth="1"/>
    <col min="3590" max="3590" width="12.375" style="113" customWidth="1"/>
    <col min="3591" max="3591" width="6.875" style="113" customWidth="1"/>
    <col min="3592" max="3840" width="9" style="113"/>
    <col min="3841" max="3841" width="10.625" style="113" customWidth="1"/>
    <col min="3842" max="3842" width="9.875" style="113" customWidth="1"/>
    <col min="3843" max="3843" width="14" style="113" customWidth="1"/>
    <col min="3844" max="3845" width="13.25" style="113" customWidth="1"/>
    <col min="3846" max="3846" width="12.375" style="113" customWidth="1"/>
    <col min="3847" max="3847" width="6.875" style="113" customWidth="1"/>
    <col min="3848" max="4096" width="9" style="113"/>
    <col min="4097" max="4097" width="10.625" style="113" customWidth="1"/>
    <col min="4098" max="4098" width="9.875" style="113" customWidth="1"/>
    <col min="4099" max="4099" width="14" style="113" customWidth="1"/>
    <col min="4100" max="4101" width="13.25" style="113" customWidth="1"/>
    <col min="4102" max="4102" width="12.375" style="113" customWidth="1"/>
    <col min="4103" max="4103" width="6.875" style="113" customWidth="1"/>
    <col min="4104" max="4352" width="9" style="113"/>
    <col min="4353" max="4353" width="10.625" style="113" customWidth="1"/>
    <col min="4354" max="4354" width="9.875" style="113" customWidth="1"/>
    <col min="4355" max="4355" width="14" style="113" customWidth="1"/>
    <col min="4356" max="4357" width="13.25" style="113" customWidth="1"/>
    <col min="4358" max="4358" width="12.375" style="113" customWidth="1"/>
    <col min="4359" max="4359" width="6.875" style="113" customWidth="1"/>
    <col min="4360" max="4608" width="9" style="113"/>
    <col min="4609" max="4609" width="10.625" style="113" customWidth="1"/>
    <col min="4610" max="4610" width="9.875" style="113" customWidth="1"/>
    <col min="4611" max="4611" width="14" style="113" customWidth="1"/>
    <col min="4612" max="4613" width="13.25" style="113" customWidth="1"/>
    <col min="4614" max="4614" width="12.375" style="113" customWidth="1"/>
    <col min="4615" max="4615" width="6.875" style="113" customWidth="1"/>
    <col min="4616" max="4864" width="9" style="113"/>
    <col min="4865" max="4865" width="10.625" style="113" customWidth="1"/>
    <col min="4866" max="4866" width="9.875" style="113" customWidth="1"/>
    <col min="4867" max="4867" width="14" style="113" customWidth="1"/>
    <col min="4868" max="4869" width="13.25" style="113" customWidth="1"/>
    <col min="4870" max="4870" width="12.375" style="113" customWidth="1"/>
    <col min="4871" max="4871" width="6.875" style="113" customWidth="1"/>
    <col min="4872" max="5120" width="9" style="113"/>
    <col min="5121" max="5121" width="10.625" style="113" customWidth="1"/>
    <col min="5122" max="5122" width="9.875" style="113" customWidth="1"/>
    <col min="5123" max="5123" width="14" style="113" customWidth="1"/>
    <col min="5124" max="5125" width="13.25" style="113" customWidth="1"/>
    <col min="5126" max="5126" width="12.375" style="113" customWidth="1"/>
    <col min="5127" max="5127" width="6.875" style="113" customWidth="1"/>
    <col min="5128" max="5376" width="9" style="113"/>
    <col min="5377" max="5377" width="10.625" style="113" customWidth="1"/>
    <col min="5378" max="5378" width="9.875" style="113" customWidth="1"/>
    <col min="5379" max="5379" width="14" style="113" customWidth="1"/>
    <col min="5380" max="5381" width="13.25" style="113" customWidth="1"/>
    <col min="5382" max="5382" width="12.375" style="113" customWidth="1"/>
    <col min="5383" max="5383" width="6.875" style="113" customWidth="1"/>
    <col min="5384" max="5632" width="9" style="113"/>
    <col min="5633" max="5633" width="10.625" style="113" customWidth="1"/>
    <col min="5634" max="5634" width="9.875" style="113" customWidth="1"/>
    <col min="5635" max="5635" width="14" style="113" customWidth="1"/>
    <col min="5636" max="5637" width="13.25" style="113" customWidth="1"/>
    <col min="5638" max="5638" width="12.375" style="113" customWidth="1"/>
    <col min="5639" max="5639" width="6.875" style="113" customWidth="1"/>
    <col min="5640" max="5888" width="9" style="113"/>
    <col min="5889" max="5889" width="10.625" style="113" customWidth="1"/>
    <col min="5890" max="5890" width="9.875" style="113" customWidth="1"/>
    <col min="5891" max="5891" width="14" style="113" customWidth="1"/>
    <col min="5892" max="5893" width="13.25" style="113" customWidth="1"/>
    <col min="5894" max="5894" width="12.375" style="113" customWidth="1"/>
    <col min="5895" max="5895" width="6.875" style="113" customWidth="1"/>
    <col min="5896" max="6144" width="9" style="113"/>
    <col min="6145" max="6145" width="10.625" style="113" customWidth="1"/>
    <col min="6146" max="6146" width="9.875" style="113" customWidth="1"/>
    <col min="6147" max="6147" width="14" style="113" customWidth="1"/>
    <col min="6148" max="6149" width="13.25" style="113" customWidth="1"/>
    <col min="6150" max="6150" width="12.375" style="113" customWidth="1"/>
    <col min="6151" max="6151" width="6.875" style="113" customWidth="1"/>
    <col min="6152" max="6400" width="9" style="113"/>
    <col min="6401" max="6401" width="10.625" style="113" customWidth="1"/>
    <col min="6402" max="6402" width="9.875" style="113" customWidth="1"/>
    <col min="6403" max="6403" width="14" style="113" customWidth="1"/>
    <col min="6404" max="6405" width="13.25" style="113" customWidth="1"/>
    <col min="6406" max="6406" width="12.375" style="113" customWidth="1"/>
    <col min="6407" max="6407" width="6.875" style="113" customWidth="1"/>
    <col min="6408" max="6656" width="9" style="113"/>
    <col min="6657" max="6657" width="10.625" style="113" customWidth="1"/>
    <col min="6658" max="6658" width="9.875" style="113" customWidth="1"/>
    <col min="6659" max="6659" width="14" style="113" customWidth="1"/>
    <col min="6660" max="6661" width="13.25" style="113" customWidth="1"/>
    <col min="6662" max="6662" width="12.375" style="113" customWidth="1"/>
    <col min="6663" max="6663" width="6.875" style="113" customWidth="1"/>
    <col min="6664" max="6912" width="9" style="113"/>
    <col min="6913" max="6913" width="10.625" style="113" customWidth="1"/>
    <col min="6914" max="6914" width="9.875" style="113" customWidth="1"/>
    <col min="6915" max="6915" width="14" style="113" customWidth="1"/>
    <col min="6916" max="6917" width="13.25" style="113" customWidth="1"/>
    <col min="6918" max="6918" width="12.375" style="113" customWidth="1"/>
    <col min="6919" max="6919" width="6.875" style="113" customWidth="1"/>
    <col min="6920" max="7168" width="9" style="113"/>
    <col min="7169" max="7169" width="10.625" style="113" customWidth="1"/>
    <col min="7170" max="7170" width="9.875" style="113" customWidth="1"/>
    <col min="7171" max="7171" width="14" style="113" customWidth="1"/>
    <col min="7172" max="7173" width="13.25" style="113" customWidth="1"/>
    <col min="7174" max="7174" width="12.375" style="113" customWidth="1"/>
    <col min="7175" max="7175" width="6.875" style="113" customWidth="1"/>
    <col min="7176" max="7424" width="9" style="113"/>
    <col min="7425" max="7425" width="10.625" style="113" customWidth="1"/>
    <col min="7426" max="7426" width="9.875" style="113" customWidth="1"/>
    <col min="7427" max="7427" width="14" style="113" customWidth="1"/>
    <col min="7428" max="7429" width="13.25" style="113" customWidth="1"/>
    <col min="7430" max="7430" width="12.375" style="113" customWidth="1"/>
    <col min="7431" max="7431" width="6.875" style="113" customWidth="1"/>
    <col min="7432" max="7680" width="9" style="113"/>
    <col min="7681" max="7681" width="10.625" style="113" customWidth="1"/>
    <col min="7682" max="7682" width="9.875" style="113" customWidth="1"/>
    <col min="7683" max="7683" width="14" style="113" customWidth="1"/>
    <col min="7684" max="7685" width="13.25" style="113" customWidth="1"/>
    <col min="7686" max="7686" width="12.375" style="113" customWidth="1"/>
    <col min="7687" max="7687" width="6.875" style="113" customWidth="1"/>
    <col min="7688" max="7936" width="9" style="113"/>
    <col min="7937" max="7937" width="10.625" style="113" customWidth="1"/>
    <col min="7938" max="7938" width="9.875" style="113" customWidth="1"/>
    <col min="7939" max="7939" width="14" style="113" customWidth="1"/>
    <col min="7940" max="7941" width="13.25" style="113" customWidth="1"/>
    <col min="7942" max="7942" width="12.375" style="113" customWidth="1"/>
    <col min="7943" max="7943" width="6.875" style="113" customWidth="1"/>
    <col min="7944" max="8192" width="9" style="113"/>
    <col min="8193" max="8193" width="10.625" style="113" customWidth="1"/>
    <col min="8194" max="8194" width="9.875" style="113" customWidth="1"/>
    <col min="8195" max="8195" width="14" style="113" customWidth="1"/>
    <col min="8196" max="8197" width="13.25" style="113" customWidth="1"/>
    <col min="8198" max="8198" width="12.375" style="113" customWidth="1"/>
    <col min="8199" max="8199" width="6.875" style="113" customWidth="1"/>
    <col min="8200" max="8448" width="9" style="113"/>
    <col min="8449" max="8449" width="10.625" style="113" customWidth="1"/>
    <col min="8450" max="8450" width="9.875" style="113" customWidth="1"/>
    <col min="8451" max="8451" width="14" style="113" customWidth="1"/>
    <col min="8452" max="8453" width="13.25" style="113" customWidth="1"/>
    <col min="8454" max="8454" width="12.375" style="113" customWidth="1"/>
    <col min="8455" max="8455" width="6.875" style="113" customWidth="1"/>
    <col min="8456" max="8704" width="9" style="113"/>
    <col min="8705" max="8705" width="10.625" style="113" customWidth="1"/>
    <col min="8706" max="8706" width="9.875" style="113" customWidth="1"/>
    <col min="8707" max="8707" width="14" style="113" customWidth="1"/>
    <col min="8708" max="8709" width="13.25" style="113" customWidth="1"/>
    <col min="8710" max="8710" width="12.375" style="113" customWidth="1"/>
    <col min="8711" max="8711" width="6.875" style="113" customWidth="1"/>
    <col min="8712" max="8960" width="9" style="113"/>
    <col min="8961" max="8961" width="10.625" style="113" customWidth="1"/>
    <col min="8962" max="8962" width="9.875" style="113" customWidth="1"/>
    <col min="8963" max="8963" width="14" style="113" customWidth="1"/>
    <col min="8964" max="8965" width="13.25" style="113" customWidth="1"/>
    <col min="8966" max="8966" width="12.375" style="113" customWidth="1"/>
    <col min="8967" max="8967" width="6.875" style="113" customWidth="1"/>
    <col min="8968" max="9216" width="9" style="113"/>
    <col min="9217" max="9217" width="10.625" style="113" customWidth="1"/>
    <col min="9218" max="9218" width="9.875" style="113" customWidth="1"/>
    <col min="9219" max="9219" width="14" style="113" customWidth="1"/>
    <col min="9220" max="9221" width="13.25" style="113" customWidth="1"/>
    <col min="9222" max="9222" width="12.375" style="113" customWidth="1"/>
    <col min="9223" max="9223" width="6.875" style="113" customWidth="1"/>
    <col min="9224" max="9472" width="9" style="113"/>
    <col min="9473" max="9473" width="10.625" style="113" customWidth="1"/>
    <col min="9474" max="9474" width="9.875" style="113" customWidth="1"/>
    <col min="9475" max="9475" width="14" style="113" customWidth="1"/>
    <col min="9476" max="9477" width="13.25" style="113" customWidth="1"/>
    <col min="9478" max="9478" width="12.375" style="113" customWidth="1"/>
    <col min="9479" max="9479" width="6.875" style="113" customWidth="1"/>
    <col min="9480" max="9728" width="9" style="113"/>
    <col min="9729" max="9729" width="10.625" style="113" customWidth="1"/>
    <col min="9730" max="9730" width="9.875" style="113" customWidth="1"/>
    <col min="9731" max="9731" width="14" style="113" customWidth="1"/>
    <col min="9732" max="9733" width="13.25" style="113" customWidth="1"/>
    <col min="9734" max="9734" width="12.375" style="113" customWidth="1"/>
    <col min="9735" max="9735" width="6.875" style="113" customWidth="1"/>
    <col min="9736" max="9984" width="9" style="113"/>
    <col min="9985" max="9985" width="10.625" style="113" customWidth="1"/>
    <col min="9986" max="9986" width="9.875" style="113" customWidth="1"/>
    <col min="9987" max="9987" width="14" style="113" customWidth="1"/>
    <col min="9988" max="9989" width="13.25" style="113" customWidth="1"/>
    <col min="9990" max="9990" width="12.375" style="113" customWidth="1"/>
    <col min="9991" max="9991" width="6.875" style="113" customWidth="1"/>
    <col min="9992" max="10240" width="9" style="113"/>
    <col min="10241" max="10241" width="10.625" style="113" customWidth="1"/>
    <col min="10242" max="10242" width="9.875" style="113" customWidth="1"/>
    <col min="10243" max="10243" width="14" style="113" customWidth="1"/>
    <col min="10244" max="10245" width="13.25" style="113" customWidth="1"/>
    <col min="10246" max="10246" width="12.375" style="113" customWidth="1"/>
    <col min="10247" max="10247" width="6.875" style="113" customWidth="1"/>
    <col min="10248" max="10496" width="9" style="113"/>
    <col min="10497" max="10497" width="10.625" style="113" customWidth="1"/>
    <col min="10498" max="10498" width="9.875" style="113" customWidth="1"/>
    <col min="10499" max="10499" width="14" style="113" customWidth="1"/>
    <col min="10500" max="10501" width="13.25" style="113" customWidth="1"/>
    <col min="10502" max="10502" width="12.375" style="113" customWidth="1"/>
    <col min="10503" max="10503" width="6.875" style="113" customWidth="1"/>
    <col min="10504" max="10752" width="9" style="113"/>
    <col min="10753" max="10753" width="10.625" style="113" customWidth="1"/>
    <col min="10754" max="10754" width="9.875" style="113" customWidth="1"/>
    <col min="10755" max="10755" width="14" style="113" customWidth="1"/>
    <col min="10756" max="10757" width="13.25" style="113" customWidth="1"/>
    <col min="10758" max="10758" width="12.375" style="113" customWidth="1"/>
    <col min="10759" max="10759" width="6.875" style="113" customWidth="1"/>
    <col min="10760" max="11008" width="9" style="113"/>
    <col min="11009" max="11009" width="10.625" style="113" customWidth="1"/>
    <col min="11010" max="11010" width="9.875" style="113" customWidth="1"/>
    <col min="11011" max="11011" width="14" style="113" customWidth="1"/>
    <col min="11012" max="11013" width="13.25" style="113" customWidth="1"/>
    <col min="11014" max="11014" width="12.375" style="113" customWidth="1"/>
    <col min="11015" max="11015" width="6.875" style="113" customWidth="1"/>
    <col min="11016" max="11264" width="9" style="113"/>
    <col min="11265" max="11265" width="10.625" style="113" customWidth="1"/>
    <col min="11266" max="11266" width="9.875" style="113" customWidth="1"/>
    <col min="11267" max="11267" width="14" style="113" customWidth="1"/>
    <col min="11268" max="11269" width="13.25" style="113" customWidth="1"/>
    <col min="11270" max="11270" width="12.375" style="113" customWidth="1"/>
    <col min="11271" max="11271" width="6.875" style="113" customWidth="1"/>
    <col min="11272" max="11520" width="9" style="113"/>
    <col min="11521" max="11521" width="10.625" style="113" customWidth="1"/>
    <col min="11522" max="11522" width="9.875" style="113" customWidth="1"/>
    <col min="11523" max="11523" width="14" style="113" customWidth="1"/>
    <col min="11524" max="11525" width="13.25" style="113" customWidth="1"/>
    <col min="11526" max="11526" width="12.375" style="113" customWidth="1"/>
    <col min="11527" max="11527" width="6.875" style="113" customWidth="1"/>
    <col min="11528" max="11776" width="9" style="113"/>
    <col min="11777" max="11777" width="10.625" style="113" customWidth="1"/>
    <col min="11778" max="11778" width="9.875" style="113" customWidth="1"/>
    <col min="11779" max="11779" width="14" style="113" customWidth="1"/>
    <col min="11780" max="11781" width="13.25" style="113" customWidth="1"/>
    <col min="11782" max="11782" width="12.375" style="113" customWidth="1"/>
    <col min="11783" max="11783" width="6.875" style="113" customWidth="1"/>
    <col min="11784" max="12032" width="9" style="113"/>
    <col min="12033" max="12033" width="10.625" style="113" customWidth="1"/>
    <col min="12034" max="12034" width="9.875" style="113" customWidth="1"/>
    <col min="12035" max="12035" width="14" style="113" customWidth="1"/>
    <col min="12036" max="12037" width="13.25" style="113" customWidth="1"/>
    <col min="12038" max="12038" width="12.375" style="113" customWidth="1"/>
    <col min="12039" max="12039" width="6.875" style="113" customWidth="1"/>
    <col min="12040" max="12288" width="9" style="113"/>
    <col min="12289" max="12289" width="10.625" style="113" customWidth="1"/>
    <col min="12290" max="12290" width="9.875" style="113" customWidth="1"/>
    <col min="12291" max="12291" width="14" style="113" customWidth="1"/>
    <col min="12292" max="12293" width="13.25" style="113" customWidth="1"/>
    <col min="12294" max="12294" width="12.375" style="113" customWidth="1"/>
    <col min="12295" max="12295" width="6.875" style="113" customWidth="1"/>
    <col min="12296" max="12544" width="9" style="113"/>
    <col min="12545" max="12545" width="10.625" style="113" customWidth="1"/>
    <col min="12546" max="12546" width="9.875" style="113" customWidth="1"/>
    <col min="12547" max="12547" width="14" style="113" customWidth="1"/>
    <col min="12548" max="12549" width="13.25" style="113" customWidth="1"/>
    <col min="12550" max="12550" width="12.375" style="113" customWidth="1"/>
    <col min="12551" max="12551" width="6.875" style="113" customWidth="1"/>
    <col min="12552" max="12800" width="9" style="113"/>
    <col min="12801" max="12801" width="10.625" style="113" customWidth="1"/>
    <col min="12802" max="12802" width="9.875" style="113" customWidth="1"/>
    <col min="12803" max="12803" width="14" style="113" customWidth="1"/>
    <col min="12804" max="12805" width="13.25" style="113" customWidth="1"/>
    <col min="12806" max="12806" width="12.375" style="113" customWidth="1"/>
    <col min="12807" max="12807" width="6.875" style="113" customWidth="1"/>
    <col min="12808" max="13056" width="9" style="113"/>
    <col min="13057" max="13057" width="10.625" style="113" customWidth="1"/>
    <col min="13058" max="13058" width="9.875" style="113" customWidth="1"/>
    <col min="13059" max="13059" width="14" style="113" customWidth="1"/>
    <col min="13060" max="13061" width="13.25" style="113" customWidth="1"/>
    <col min="13062" max="13062" width="12.375" style="113" customWidth="1"/>
    <col min="13063" max="13063" width="6.875" style="113" customWidth="1"/>
    <col min="13064" max="13312" width="9" style="113"/>
    <col min="13313" max="13313" width="10.625" style="113" customWidth="1"/>
    <col min="13314" max="13314" width="9.875" style="113" customWidth="1"/>
    <col min="13315" max="13315" width="14" style="113" customWidth="1"/>
    <col min="13316" max="13317" width="13.25" style="113" customWidth="1"/>
    <col min="13318" max="13318" width="12.375" style="113" customWidth="1"/>
    <col min="13319" max="13319" width="6.875" style="113" customWidth="1"/>
    <col min="13320" max="13568" width="9" style="113"/>
    <col min="13569" max="13569" width="10.625" style="113" customWidth="1"/>
    <col min="13570" max="13570" width="9.875" style="113" customWidth="1"/>
    <col min="13571" max="13571" width="14" style="113" customWidth="1"/>
    <col min="13572" max="13573" width="13.25" style="113" customWidth="1"/>
    <col min="13574" max="13574" width="12.375" style="113" customWidth="1"/>
    <col min="13575" max="13575" width="6.875" style="113" customWidth="1"/>
    <col min="13576" max="13824" width="9" style="113"/>
    <col min="13825" max="13825" width="10.625" style="113" customWidth="1"/>
    <col min="13826" max="13826" width="9.875" style="113" customWidth="1"/>
    <col min="13827" max="13827" width="14" style="113" customWidth="1"/>
    <col min="13828" max="13829" width="13.25" style="113" customWidth="1"/>
    <col min="13830" max="13830" width="12.375" style="113" customWidth="1"/>
    <col min="13831" max="13831" width="6.875" style="113" customWidth="1"/>
    <col min="13832" max="14080" width="9" style="113"/>
    <col min="14081" max="14081" width="10.625" style="113" customWidth="1"/>
    <col min="14082" max="14082" width="9.875" style="113" customWidth="1"/>
    <col min="14083" max="14083" width="14" style="113" customWidth="1"/>
    <col min="14084" max="14085" width="13.25" style="113" customWidth="1"/>
    <col min="14086" max="14086" width="12.375" style="113" customWidth="1"/>
    <col min="14087" max="14087" width="6.875" style="113" customWidth="1"/>
    <col min="14088" max="14336" width="9" style="113"/>
    <col min="14337" max="14337" width="10.625" style="113" customWidth="1"/>
    <col min="14338" max="14338" width="9.875" style="113" customWidth="1"/>
    <col min="14339" max="14339" width="14" style="113" customWidth="1"/>
    <col min="14340" max="14341" width="13.25" style="113" customWidth="1"/>
    <col min="14342" max="14342" width="12.375" style="113" customWidth="1"/>
    <col min="14343" max="14343" width="6.875" style="113" customWidth="1"/>
    <col min="14344" max="14592" width="9" style="113"/>
    <col min="14593" max="14593" width="10.625" style="113" customWidth="1"/>
    <col min="14594" max="14594" width="9.875" style="113" customWidth="1"/>
    <col min="14595" max="14595" width="14" style="113" customWidth="1"/>
    <col min="14596" max="14597" width="13.25" style="113" customWidth="1"/>
    <col min="14598" max="14598" width="12.375" style="113" customWidth="1"/>
    <col min="14599" max="14599" width="6.875" style="113" customWidth="1"/>
    <col min="14600" max="14848" width="9" style="113"/>
    <col min="14849" max="14849" width="10.625" style="113" customWidth="1"/>
    <col min="14850" max="14850" width="9.875" style="113" customWidth="1"/>
    <col min="14851" max="14851" width="14" style="113" customWidth="1"/>
    <col min="14852" max="14853" width="13.25" style="113" customWidth="1"/>
    <col min="14854" max="14854" width="12.375" style="113" customWidth="1"/>
    <col min="14855" max="14855" width="6.875" style="113" customWidth="1"/>
    <col min="14856" max="15104" width="9" style="113"/>
    <col min="15105" max="15105" width="10.625" style="113" customWidth="1"/>
    <col min="15106" max="15106" width="9.875" style="113" customWidth="1"/>
    <col min="15107" max="15107" width="14" style="113" customWidth="1"/>
    <col min="15108" max="15109" width="13.25" style="113" customWidth="1"/>
    <col min="15110" max="15110" width="12.375" style="113" customWidth="1"/>
    <col min="15111" max="15111" width="6.875" style="113" customWidth="1"/>
    <col min="15112" max="15360" width="9" style="113"/>
    <col min="15361" max="15361" width="10.625" style="113" customWidth="1"/>
    <col min="15362" max="15362" width="9.875" style="113" customWidth="1"/>
    <col min="15363" max="15363" width="14" style="113" customWidth="1"/>
    <col min="15364" max="15365" width="13.25" style="113" customWidth="1"/>
    <col min="15366" max="15366" width="12.375" style="113" customWidth="1"/>
    <col min="15367" max="15367" width="6.875" style="113" customWidth="1"/>
    <col min="15368" max="15616" width="9" style="113"/>
    <col min="15617" max="15617" width="10.625" style="113" customWidth="1"/>
    <col min="15618" max="15618" width="9.875" style="113" customWidth="1"/>
    <col min="15619" max="15619" width="14" style="113" customWidth="1"/>
    <col min="15620" max="15621" width="13.25" style="113" customWidth="1"/>
    <col min="15622" max="15622" width="12.375" style="113" customWidth="1"/>
    <col min="15623" max="15623" width="6.875" style="113" customWidth="1"/>
    <col min="15624" max="15872" width="9" style="113"/>
    <col min="15873" max="15873" width="10.625" style="113" customWidth="1"/>
    <col min="15874" max="15874" width="9.875" style="113" customWidth="1"/>
    <col min="15875" max="15875" width="14" style="113" customWidth="1"/>
    <col min="15876" max="15877" width="13.25" style="113" customWidth="1"/>
    <col min="15878" max="15878" width="12.375" style="113" customWidth="1"/>
    <col min="15879" max="15879" width="6.875" style="113" customWidth="1"/>
    <col min="15880" max="16128" width="9" style="113"/>
    <col min="16129" max="16129" width="10.625" style="113" customWidth="1"/>
    <col min="16130" max="16130" width="9.875" style="113" customWidth="1"/>
    <col min="16131" max="16131" width="14" style="113" customWidth="1"/>
    <col min="16132" max="16133" width="13.25" style="113" customWidth="1"/>
    <col min="16134" max="16134" width="12.375" style="113" customWidth="1"/>
    <col min="16135" max="16135" width="6.875" style="113" customWidth="1"/>
    <col min="16136" max="16384" width="9" style="113"/>
  </cols>
  <sheetData>
    <row r="1" spans="1:7" ht="19.5">
      <c r="A1" s="632" t="s">
        <v>123</v>
      </c>
      <c r="B1" s="632"/>
      <c r="C1" s="632"/>
      <c r="D1" s="632"/>
      <c r="E1" s="632"/>
      <c r="F1" s="632"/>
      <c r="G1" s="632"/>
    </row>
    <row r="2" spans="1:7" ht="18" customHeight="1">
      <c r="A2" s="114"/>
      <c r="B2" s="114"/>
      <c r="C2" s="114"/>
      <c r="D2" s="115"/>
      <c r="E2" s="115"/>
      <c r="G2" s="117"/>
    </row>
    <row r="3" spans="1:7" ht="18" customHeight="1" thickBot="1">
      <c r="A3" s="118" t="s">
        <v>1</v>
      </c>
      <c r="B3" s="118"/>
      <c r="C3" s="118"/>
      <c r="D3" s="114"/>
      <c r="E3" s="114"/>
      <c r="G3" s="119" t="s">
        <v>2</v>
      </c>
    </row>
    <row r="4" spans="1:7" s="126" customFormat="1" ht="30" customHeight="1">
      <c r="A4" s="120" t="s">
        <v>3</v>
      </c>
      <c r="B4" s="121" t="s">
        <v>4</v>
      </c>
      <c r="C4" s="121" t="s">
        <v>5</v>
      </c>
      <c r="D4" s="122" t="s">
        <v>6</v>
      </c>
      <c r="E4" s="123" t="s">
        <v>7</v>
      </c>
      <c r="F4" s="124" t="s">
        <v>8</v>
      </c>
      <c r="G4" s="125" t="s">
        <v>9</v>
      </c>
    </row>
    <row r="5" spans="1:7" ht="24.75" customHeight="1">
      <c r="A5" s="633" t="s">
        <v>10</v>
      </c>
      <c r="B5" s="634"/>
      <c r="C5" s="635"/>
      <c r="D5" s="127">
        <f>D6+D9+D12+D15+D21+D25+D28+D32+D39+D44</f>
        <v>3891708</v>
      </c>
      <c r="E5" s="128">
        <f>E6+E9+E12+E15+E21+E25+E28+E32+E39+E44</f>
        <v>2691457</v>
      </c>
      <c r="F5" s="127">
        <f>SUM(F6,F9,F12,F15,F21,F25,F28,F32,F39,F44)</f>
        <v>-1200251</v>
      </c>
      <c r="G5" s="129"/>
    </row>
    <row r="6" spans="1:7" s="126" customFormat="1" ht="18.75" customHeight="1">
      <c r="A6" s="130" t="s">
        <v>11</v>
      </c>
      <c r="B6" s="131"/>
      <c r="C6" s="131"/>
      <c r="D6" s="132">
        <f>D7</f>
        <v>0</v>
      </c>
      <c r="E6" s="133">
        <f>E7</f>
        <v>0</v>
      </c>
      <c r="F6" s="132">
        <f t="shared" ref="F6:F14" si="0">E6-D6</f>
        <v>0</v>
      </c>
      <c r="G6" s="134"/>
    </row>
    <row r="7" spans="1:7" ht="18.75" customHeight="1">
      <c r="A7" s="135"/>
      <c r="B7" s="136" t="s">
        <v>12</v>
      </c>
      <c r="C7" s="137"/>
      <c r="D7" s="138">
        <f>D8</f>
        <v>0</v>
      </c>
      <c r="E7" s="139">
        <f>E8</f>
        <v>0</v>
      </c>
      <c r="F7" s="138">
        <f t="shared" si="0"/>
        <v>0</v>
      </c>
      <c r="G7" s="140"/>
    </row>
    <row r="8" spans="1:7" ht="18.75" customHeight="1">
      <c r="A8" s="135"/>
      <c r="B8" s="141"/>
      <c r="C8" s="137" t="s">
        <v>13</v>
      </c>
      <c r="D8" s="138">
        <v>0</v>
      </c>
      <c r="E8" s="142">
        <v>0</v>
      </c>
      <c r="F8" s="138">
        <f t="shared" si="0"/>
        <v>0</v>
      </c>
      <c r="G8" s="140"/>
    </row>
    <row r="9" spans="1:7" ht="18.75" customHeight="1">
      <c r="A9" s="143" t="s">
        <v>14</v>
      </c>
      <c r="B9" s="131"/>
      <c r="C9" s="131"/>
      <c r="D9" s="132">
        <f>D10</f>
        <v>0</v>
      </c>
      <c r="E9" s="133">
        <f>E10</f>
        <v>0</v>
      </c>
      <c r="F9" s="132">
        <f t="shared" si="0"/>
        <v>0</v>
      </c>
      <c r="G9" s="144"/>
    </row>
    <row r="10" spans="1:7" ht="18.75" customHeight="1">
      <c r="A10" s="135"/>
      <c r="B10" s="145" t="s">
        <v>14</v>
      </c>
      <c r="C10" s="137"/>
      <c r="D10" s="138">
        <f>D11</f>
        <v>0</v>
      </c>
      <c r="E10" s="139">
        <f>E11</f>
        <v>0</v>
      </c>
      <c r="F10" s="138">
        <f t="shared" si="0"/>
        <v>0</v>
      </c>
      <c r="G10" s="140"/>
    </row>
    <row r="11" spans="1:7" ht="18.75" customHeight="1">
      <c r="A11" s="135"/>
      <c r="B11" s="141"/>
      <c r="C11" s="137" t="s">
        <v>15</v>
      </c>
      <c r="D11" s="138">
        <v>0</v>
      </c>
      <c r="E11" s="142">
        <v>0</v>
      </c>
      <c r="F11" s="138">
        <f t="shared" si="0"/>
        <v>0</v>
      </c>
      <c r="G11" s="140"/>
    </row>
    <row r="12" spans="1:7" ht="18.75" customHeight="1">
      <c r="A12" s="143" t="s">
        <v>16</v>
      </c>
      <c r="B12" s="131"/>
      <c r="C12" s="131"/>
      <c r="D12" s="132">
        <f>D13</f>
        <v>0</v>
      </c>
      <c r="E12" s="133">
        <f>E13</f>
        <v>0</v>
      </c>
      <c r="F12" s="132">
        <f t="shared" si="0"/>
        <v>0</v>
      </c>
      <c r="G12" s="144"/>
    </row>
    <row r="13" spans="1:7" ht="18.75" customHeight="1">
      <c r="A13" s="135"/>
      <c r="B13" s="136" t="s">
        <v>16</v>
      </c>
      <c r="C13" s="137"/>
      <c r="D13" s="138">
        <f>D14</f>
        <v>0</v>
      </c>
      <c r="E13" s="139">
        <f>E14</f>
        <v>0</v>
      </c>
      <c r="F13" s="138">
        <f t="shared" si="0"/>
        <v>0</v>
      </c>
      <c r="G13" s="140"/>
    </row>
    <row r="14" spans="1:7" ht="18.75" customHeight="1">
      <c r="A14" s="135"/>
      <c r="B14" s="145"/>
      <c r="C14" s="137" t="s">
        <v>16</v>
      </c>
      <c r="D14" s="138">
        <v>0</v>
      </c>
      <c r="E14" s="142">
        <v>0</v>
      </c>
      <c r="F14" s="138">
        <f t="shared" si="0"/>
        <v>0</v>
      </c>
      <c r="G14" s="140"/>
    </row>
    <row r="15" spans="1:7" ht="18.75" customHeight="1">
      <c r="A15" s="143" t="s">
        <v>17</v>
      </c>
      <c r="B15" s="131"/>
      <c r="C15" s="131"/>
      <c r="D15" s="132">
        <f>D16</f>
        <v>2272809</v>
      </c>
      <c r="E15" s="133">
        <f>E16</f>
        <v>2133857</v>
      </c>
      <c r="F15" s="132">
        <f>E15-D15</f>
        <v>-138952</v>
      </c>
      <c r="G15" s="144"/>
    </row>
    <row r="16" spans="1:7" ht="18.75" customHeight="1">
      <c r="A16" s="146"/>
      <c r="B16" s="136" t="s">
        <v>17</v>
      </c>
      <c r="C16" s="147"/>
      <c r="D16" s="148">
        <f>SUM(D17:D20)</f>
        <v>2272809</v>
      </c>
      <c r="E16" s="149">
        <f>SUM(E17:E20)</f>
        <v>2133857</v>
      </c>
      <c r="F16" s="148">
        <f>E16-D16</f>
        <v>-138952</v>
      </c>
      <c r="G16" s="150"/>
    </row>
    <row r="17" spans="1:7" ht="18.75" customHeight="1">
      <c r="A17" s="146"/>
      <c r="B17" s="145"/>
      <c r="C17" s="147" t="s">
        <v>18</v>
      </c>
      <c r="D17" s="138">
        <v>0</v>
      </c>
      <c r="E17" s="142">
        <v>0</v>
      </c>
      <c r="F17" s="138">
        <f t="shared" ref="F17:F36" si="1">E17-D17</f>
        <v>0</v>
      </c>
      <c r="G17" s="150"/>
    </row>
    <row r="18" spans="1:7" ht="18.75" customHeight="1">
      <c r="A18" s="146"/>
      <c r="B18" s="145"/>
      <c r="C18" s="147" t="s">
        <v>19</v>
      </c>
      <c r="D18" s="138">
        <v>2272809</v>
      </c>
      <c r="E18" s="142">
        <v>2133857</v>
      </c>
      <c r="F18" s="138">
        <f t="shared" si="1"/>
        <v>-138952</v>
      </c>
      <c r="G18" s="150"/>
    </row>
    <row r="19" spans="1:7" ht="18.75" customHeight="1">
      <c r="A19" s="146"/>
      <c r="B19" s="145"/>
      <c r="C19" s="147" t="s">
        <v>20</v>
      </c>
      <c r="D19" s="138">
        <v>0</v>
      </c>
      <c r="E19" s="142">
        <v>0</v>
      </c>
      <c r="F19" s="138">
        <f t="shared" si="1"/>
        <v>0</v>
      </c>
      <c r="G19" s="150"/>
    </row>
    <row r="20" spans="1:7" ht="18.75" customHeight="1">
      <c r="A20" s="146"/>
      <c r="B20" s="141"/>
      <c r="C20" s="147" t="s">
        <v>21</v>
      </c>
      <c r="D20" s="138">
        <v>0</v>
      </c>
      <c r="E20" s="142">
        <v>0</v>
      </c>
      <c r="F20" s="138">
        <f t="shared" si="1"/>
        <v>0</v>
      </c>
      <c r="G20" s="150"/>
    </row>
    <row r="21" spans="1:7" ht="18.75" customHeight="1">
      <c r="A21" s="143" t="s">
        <v>22</v>
      </c>
      <c r="B21" s="151"/>
      <c r="C21" s="152"/>
      <c r="D21" s="153">
        <f>D22</f>
        <v>163000</v>
      </c>
      <c r="E21" s="154">
        <f>E22</f>
        <v>163000</v>
      </c>
      <c r="F21" s="132">
        <f t="shared" si="1"/>
        <v>0</v>
      </c>
      <c r="G21" s="155"/>
    </row>
    <row r="22" spans="1:7" ht="18.75" customHeight="1">
      <c r="A22" s="146"/>
      <c r="B22" s="136" t="s">
        <v>22</v>
      </c>
      <c r="C22" s="147"/>
      <c r="D22" s="148">
        <f>SUM(D23:D24)</f>
        <v>163000</v>
      </c>
      <c r="E22" s="149">
        <f>SUM(E23:E24)</f>
        <v>163000</v>
      </c>
      <c r="F22" s="138">
        <f t="shared" si="1"/>
        <v>0</v>
      </c>
      <c r="G22" s="150"/>
    </row>
    <row r="23" spans="1:7" ht="18.75" customHeight="1">
      <c r="A23" s="146"/>
      <c r="B23" s="145"/>
      <c r="C23" s="147" t="s">
        <v>23</v>
      </c>
      <c r="D23" s="138">
        <v>19000</v>
      </c>
      <c r="E23" s="142">
        <v>19000</v>
      </c>
      <c r="F23" s="138">
        <f t="shared" si="1"/>
        <v>0</v>
      </c>
      <c r="G23" s="150"/>
    </row>
    <row r="24" spans="1:7" ht="18.75" customHeight="1">
      <c r="A24" s="146"/>
      <c r="B24" s="145"/>
      <c r="C24" s="147" t="s">
        <v>24</v>
      </c>
      <c r="D24" s="138">
        <v>144000</v>
      </c>
      <c r="E24" s="142">
        <v>144000</v>
      </c>
      <c r="F24" s="138">
        <f t="shared" si="1"/>
        <v>0</v>
      </c>
      <c r="G24" s="150"/>
    </row>
    <row r="25" spans="1:7" ht="18.75" customHeight="1">
      <c r="A25" s="143" t="s">
        <v>25</v>
      </c>
      <c r="B25" s="131"/>
      <c r="C25" s="152"/>
      <c r="D25" s="153">
        <f>D26</f>
        <v>0</v>
      </c>
      <c r="E25" s="154">
        <f>E26</f>
        <v>0</v>
      </c>
      <c r="F25" s="132">
        <f t="shared" si="1"/>
        <v>0</v>
      </c>
      <c r="G25" s="155"/>
    </row>
    <row r="26" spans="1:7" ht="18.75" customHeight="1">
      <c r="A26" s="146"/>
      <c r="B26" s="145" t="s">
        <v>25</v>
      </c>
      <c r="C26" s="147"/>
      <c r="D26" s="148">
        <f>D27</f>
        <v>0</v>
      </c>
      <c r="E26" s="149">
        <f>E27</f>
        <v>0</v>
      </c>
      <c r="F26" s="138">
        <f t="shared" si="1"/>
        <v>0</v>
      </c>
      <c r="G26" s="150"/>
    </row>
    <row r="27" spans="1:7" ht="18.75" customHeight="1">
      <c r="A27" s="146"/>
      <c r="B27" s="141"/>
      <c r="C27" s="147" t="s">
        <v>26</v>
      </c>
      <c r="D27" s="148">
        <v>0</v>
      </c>
      <c r="E27" s="156">
        <v>0</v>
      </c>
      <c r="F27" s="138">
        <f t="shared" si="1"/>
        <v>0</v>
      </c>
      <c r="G27" s="150"/>
    </row>
    <row r="28" spans="1:7" ht="18.75" customHeight="1">
      <c r="A28" s="157" t="s">
        <v>27</v>
      </c>
      <c r="B28" s="131"/>
      <c r="C28" s="152"/>
      <c r="D28" s="132">
        <f>D29</f>
        <v>0</v>
      </c>
      <c r="E28" s="133">
        <f>E29</f>
        <v>0</v>
      </c>
      <c r="F28" s="132">
        <f t="shared" si="1"/>
        <v>0</v>
      </c>
      <c r="G28" s="155"/>
    </row>
    <row r="29" spans="1:7" ht="18.75" customHeight="1">
      <c r="A29" s="146"/>
      <c r="B29" s="136" t="s">
        <v>27</v>
      </c>
      <c r="C29" s="147"/>
      <c r="D29" s="138">
        <f>SUM(D30:D31)</f>
        <v>0</v>
      </c>
      <c r="E29" s="139">
        <f>SUM(E30:E31)</f>
        <v>0</v>
      </c>
      <c r="F29" s="138">
        <f t="shared" si="1"/>
        <v>0</v>
      </c>
      <c r="G29" s="150"/>
    </row>
    <row r="30" spans="1:7" ht="18.75" customHeight="1">
      <c r="A30" s="146"/>
      <c r="B30" s="145"/>
      <c r="C30" s="147" t="s">
        <v>28</v>
      </c>
      <c r="D30" s="138">
        <v>0</v>
      </c>
      <c r="E30" s="142">
        <v>0</v>
      </c>
      <c r="F30" s="138">
        <f t="shared" si="1"/>
        <v>0</v>
      </c>
      <c r="G30" s="150"/>
    </row>
    <row r="31" spans="1:7" ht="18.75" customHeight="1">
      <c r="A31" s="146"/>
      <c r="B31" s="141"/>
      <c r="C31" s="158" t="s">
        <v>29</v>
      </c>
      <c r="D31" s="138">
        <v>0</v>
      </c>
      <c r="E31" s="142">
        <v>0</v>
      </c>
      <c r="F31" s="138">
        <f t="shared" si="1"/>
        <v>0</v>
      </c>
      <c r="G31" s="150"/>
    </row>
    <row r="32" spans="1:7" ht="18.75" customHeight="1">
      <c r="A32" s="143" t="s">
        <v>30</v>
      </c>
      <c r="B32" s="131"/>
      <c r="C32" s="131"/>
      <c r="D32" s="132">
        <f>D33</f>
        <v>332700</v>
      </c>
      <c r="E32" s="133">
        <f>E33</f>
        <v>359240</v>
      </c>
      <c r="F32" s="132">
        <f t="shared" si="1"/>
        <v>26540</v>
      </c>
      <c r="G32" s="144"/>
    </row>
    <row r="33" spans="1:7" ht="18.75" customHeight="1">
      <c r="A33" s="146"/>
      <c r="B33" s="136" t="s">
        <v>30</v>
      </c>
      <c r="C33" s="147"/>
      <c r="D33" s="148">
        <f>SUM(D34:D36)</f>
        <v>332700</v>
      </c>
      <c r="E33" s="149">
        <f>SUM(E34:E36)</f>
        <v>359240</v>
      </c>
      <c r="F33" s="138">
        <f t="shared" si="1"/>
        <v>26540</v>
      </c>
      <c r="G33" s="150"/>
    </row>
    <row r="34" spans="1:7" ht="18.75" customHeight="1">
      <c r="A34" s="146"/>
      <c r="B34" s="145"/>
      <c r="C34" s="158" t="s">
        <v>31</v>
      </c>
      <c r="D34" s="148">
        <v>0</v>
      </c>
      <c r="E34" s="156">
        <v>0</v>
      </c>
      <c r="F34" s="138">
        <f t="shared" si="1"/>
        <v>0</v>
      </c>
      <c r="G34" s="150"/>
    </row>
    <row r="35" spans="1:7" ht="22.5" customHeight="1">
      <c r="A35" s="146"/>
      <c r="B35" s="145"/>
      <c r="C35" s="158" t="s">
        <v>32</v>
      </c>
      <c r="D35" s="148">
        <v>332700</v>
      </c>
      <c r="E35" s="156">
        <v>359240</v>
      </c>
      <c r="F35" s="138">
        <f t="shared" si="1"/>
        <v>26540</v>
      </c>
      <c r="G35" s="150"/>
    </row>
    <row r="36" spans="1:7" ht="18.75" customHeight="1" thickBot="1">
      <c r="A36" s="159"/>
      <c r="B36" s="160"/>
      <c r="C36" s="161" t="s">
        <v>33</v>
      </c>
      <c r="D36" s="162">
        <v>0</v>
      </c>
      <c r="E36" s="163">
        <v>0</v>
      </c>
      <c r="F36" s="164">
        <f t="shared" si="1"/>
        <v>0</v>
      </c>
      <c r="G36" s="165"/>
    </row>
    <row r="37" spans="1:7" ht="18" customHeight="1" thickBot="1">
      <c r="A37" s="166" t="s">
        <v>1</v>
      </c>
      <c r="B37" s="166"/>
      <c r="C37" s="166"/>
      <c r="D37" s="167"/>
      <c r="E37" s="114"/>
      <c r="F37" s="168"/>
      <c r="G37" s="119" t="s">
        <v>2</v>
      </c>
    </row>
    <row r="38" spans="1:7" s="126" customFormat="1" ht="30" customHeight="1">
      <c r="A38" s="120" t="s">
        <v>3</v>
      </c>
      <c r="B38" s="121" t="s">
        <v>4</v>
      </c>
      <c r="C38" s="121" t="s">
        <v>5</v>
      </c>
      <c r="D38" s="169" t="s">
        <v>6</v>
      </c>
      <c r="E38" s="123" t="s">
        <v>7</v>
      </c>
      <c r="F38" s="170" t="s">
        <v>8</v>
      </c>
      <c r="G38" s="125" t="s">
        <v>9</v>
      </c>
    </row>
    <row r="39" spans="1:7" ht="18.75" customHeight="1">
      <c r="A39" s="143" t="s">
        <v>34</v>
      </c>
      <c r="B39" s="131"/>
      <c r="C39" s="131"/>
      <c r="D39" s="132">
        <f>D40</f>
        <v>1088679</v>
      </c>
      <c r="E39" s="133">
        <f>E40</f>
        <v>0</v>
      </c>
      <c r="F39" s="132">
        <f>F40</f>
        <v>-1088679</v>
      </c>
      <c r="G39" s="144"/>
    </row>
    <row r="40" spans="1:7" ht="18.75" customHeight="1">
      <c r="A40" s="146"/>
      <c r="B40" s="136" t="s">
        <v>34</v>
      </c>
      <c r="C40" s="147"/>
      <c r="D40" s="148">
        <f>SUM(D41:D42)</f>
        <v>1088679</v>
      </c>
      <c r="E40" s="149">
        <f>SUM(E41:E42)</f>
        <v>0</v>
      </c>
      <c r="F40" s="148">
        <f>SUM(F41:F42)</f>
        <v>-1088679</v>
      </c>
      <c r="G40" s="150"/>
    </row>
    <row r="41" spans="1:7" ht="18.75" customHeight="1">
      <c r="A41" s="146"/>
      <c r="B41" s="145"/>
      <c r="C41" s="147" t="s">
        <v>35</v>
      </c>
      <c r="D41" s="148">
        <v>932797</v>
      </c>
      <c r="E41" s="156">
        <v>0</v>
      </c>
      <c r="F41" s="148">
        <f t="shared" ref="F41:F48" si="2">E41-D41</f>
        <v>-932797</v>
      </c>
      <c r="G41" s="150"/>
    </row>
    <row r="42" spans="1:7" ht="22.5" customHeight="1">
      <c r="A42" s="135"/>
      <c r="B42" s="145"/>
      <c r="C42" s="171" t="s">
        <v>36</v>
      </c>
      <c r="D42" s="148">
        <v>155882</v>
      </c>
      <c r="E42" s="156">
        <v>0</v>
      </c>
      <c r="F42" s="138">
        <f t="shared" si="2"/>
        <v>-155882</v>
      </c>
      <c r="G42" s="140"/>
    </row>
    <row r="43" spans="1:7" ht="18.75" customHeight="1">
      <c r="A43" s="172"/>
      <c r="B43" s="141"/>
      <c r="C43" s="158" t="s">
        <v>37</v>
      </c>
      <c r="D43" s="138">
        <v>0</v>
      </c>
      <c r="E43" s="142">
        <v>0</v>
      </c>
      <c r="F43" s="138">
        <v>0</v>
      </c>
      <c r="G43" s="140"/>
    </row>
    <row r="44" spans="1:7" ht="18.75" customHeight="1">
      <c r="A44" s="143" t="s">
        <v>38</v>
      </c>
      <c r="B44" s="131"/>
      <c r="C44" s="131"/>
      <c r="D44" s="132">
        <f>D45</f>
        <v>34520</v>
      </c>
      <c r="E44" s="133">
        <f>E45</f>
        <v>35360</v>
      </c>
      <c r="F44" s="132">
        <f t="shared" si="2"/>
        <v>840</v>
      </c>
      <c r="G44" s="144"/>
    </row>
    <row r="45" spans="1:7" ht="18.75" customHeight="1">
      <c r="A45" s="146"/>
      <c r="B45" s="136" t="s">
        <v>38</v>
      </c>
      <c r="C45" s="147"/>
      <c r="D45" s="148">
        <f>SUM(D46:D48)</f>
        <v>34520</v>
      </c>
      <c r="E45" s="149">
        <f>SUM(E46:E48)</f>
        <v>35360</v>
      </c>
      <c r="F45" s="138">
        <f t="shared" si="2"/>
        <v>840</v>
      </c>
      <c r="G45" s="150"/>
    </row>
    <row r="46" spans="1:7" ht="18.75" customHeight="1">
      <c r="A46" s="146"/>
      <c r="B46" s="145"/>
      <c r="C46" s="147" t="s">
        <v>39</v>
      </c>
      <c r="D46" s="138">
        <v>200</v>
      </c>
      <c r="E46" s="142">
        <v>400</v>
      </c>
      <c r="F46" s="138">
        <f t="shared" si="2"/>
        <v>200</v>
      </c>
      <c r="G46" s="150"/>
    </row>
    <row r="47" spans="1:7" ht="18.75" customHeight="1">
      <c r="A47" s="146"/>
      <c r="B47" s="145"/>
      <c r="C47" s="173" t="s">
        <v>40</v>
      </c>
      <c r="D47" s="138">
        <v>600</v>
      </c>
      <c r="E47" s="142">
        <v>1000</v>
      </c>
      <c r="F47" s="138">
        <f t="shared" si="2"/>
        <v>400</v>
      </c>
      <c r="G47" s="150"/>
    </row>
    <row r="48" spans="1:7" ht="18.75" customHeight="1" thickBot="1">
      <c r="A48" s="159"/>
      <c r="B48" s="160"/>
      <c r="C48" s="174" t="s">
        <v>41</v>
      </c>
      <c r="D48" s="162">
        <v>33720</v>
      </c>
      <c r="E48" s="163">
        <v>33960</v>
      </c>
      <c r="F48" s="162">
        <f t="shared" si="2"/>
        <v>240</v>
      </c>
      <c r="G48" s="165"/>
    </row>
    <row r="49" spans="1:7" ht="18" customHeight="1">
      <c r="A49" s="175"/>
      <c r="B49" s="175"/>
      <c r="C49" s="176"/>
      <c r="D49" s="177"/>
      <c r="E49" s="178"/>
      <c r="F49" s="179"/>
      <c r="G49" s="180"/>
    </row>
    <row r="50" spans="1:7" ht="18" customHeight="1">
      <c r="A50" s="175"/>
      <c r="B50" s="175"/>
      <c r="C50" s="176"/>
      <c r="D50" s="177"/>
      <c r="E50" s="178"/>
      <c r="F50" s="179"/>
      <c r="G50" s="180"/>
    </row>
    <row r="51" spans="1:7" ht="18" customHeight="1">
      <c r="A51" s="175"/>
      <c r="B51" s="175"/>
      <c r="C51" s="176"/>
      <c r="D51" s="177"/>
      <c r="E51" s="178"/>
      <c r="F51" s="179"/>
      <c r="G51" s="180"/>
    </row>
    <row r="52" spans="1:7" ht="18" customHeight="1">
      <c r="A52" s="175"/>
      <c r="B52" s="175"/>
      <c r="C52" s="176"/>
      <c r="D52" s="177"/>
      <c r="E52" s="178"/>
      <c r="F52" s="179"/>
      <c r="G52" s="180"/>
    </row>
    <row r="53" spans="1:7" ht="18" customHeight="1">
      <c r="A53" s="175"/>
      <c r="B53" s="175"/>
      <c r="C53" s="176"/>
      <c r="D53" s="177"/>
      <c r="E53" s="178"/>
      <c r="F53" s="179"/>
      <c r="G53" s="180"/>
    </row>
    <row r="54" spans="1:7" ht="18" customHeight="1">
      <c r="A54" s="175"/>
      <c r="B54" s="175"/>
      <c r="C54" s="176"/>
      <c r="D54" s="177"/>
      <c r="E54" s="178"/>
      <c r="F54" s="179"/>
      <c r="G54" s="180"/>
    </row>
    <row r="55" spans="1:7" ht="18" customHeight="1">
      <c r="A55" s="175"/>
      <c r="B55" s="175"/>
      <c r="C55" s="176"/>
      <c r="D55" s="177"/>
      <c r="E55" s="178"/>
      <c r="F55" s="179"/>
      <c r="G55" s="180"/>
    </row>
    <row r="56" spans="1:7" ht="18" customHeight="1">
      <c r="A56" s="175"/>
      <c r="B56" s="175"/>
      <c r="C56" s="176"/>
      <c r="D56" s="177"/>
      <c r="E56" s="178"/>
      <c r="F56" s="179"/>
      <c r="G56" s="180"/>
    </row>
    <row r="57" spans="1:7" ht="18" customHeight="1">
      <c r="A57" s="175"/>
      <c r="B57" s="175"/>
      <c r="C57" s="176"/>
      <c r="D57" s="177"/>
      <c r="E57" s="178"/>
      <c r="F57" s="179"/>
      <c r="G57" s="180"/>
    </row>
    <row r="58" spans="1:7" ht="18" customHeight="1">
      <c r="A58" s="175"/>
      <c r="B58" s="175"/>
      <c r="C58" s="176"/>
      <c r="D58" s="177"/>
      <c r="E58" s="178"/>
      <c r="F58" s="179"/>
      <c r="G58" s="180"/>
    </row>
    <row r="59" spans="1:7" ht="18" customHeight="1">
      <c r="A59" s="175"/>
      <c r="B59" s="175"/>
      <c r="C59" s="176"/>
      <c r="D59" s="177"/>
      <c r="E59" s="178"/>
      <c r="F59" s="179"/>
      <c r="G59" s="180"/>
    </row>
    <row r="60" spans="1:7" ht="18" customHeight="1">
      <c r="A60" s="175"/>
      <c r="B60" s="175"/>
      <c r="C60" s="176"/>
      <c r="D60" s="177"/>
      <c r="E60" s="178"/>
      <c r="F60" s="179"/>
      <c r="G60" s="180"/>
    </row>
    <row r="61" spans="1:7" ht="18" customHeight="1">
      <c r="A61" s="175"/>
      <c r="B61" s="175"/>
      <c r="C61" s="176"/>
      <c r="D61" s="177"/>
      <c r="E61" s="178"/>
      <c r="F61" s="179"/>
      <c r="G61" s="180"/>
    </row>
    <row r="62" spans="1:7" ht="18" customHeight="1">
      <c r="A62" s="175"/>
      <c r="B62" s="175"/>
      <c r="C62" s="176"/>
      <c r="D62" s="177"/>
      <c r="E62" s="178"/>
      <c r="F62" s="179"/>
      <c r="G62" s="180"/>
    </row>
    <row r="63" spans="1:7" ht="18" customHeight="1">
      <c r="A63" s="175"/>
      <c r="B63" s="175"/>
      <c r="C63" s="176"/>
      <c r="D63" s="177"/>
      <c r="E63" s="178"/>
      <c r="F63" s="179"/>
      <c r="G63" s="180"/>
    </row>
    <row r="64" spans="1:7" ht="18" customHeight="1">
      <c r="A64" s="175"/>
      <c r="B64" s="175"/>
      <c r="C64" s="176"/>
      <c r="D64" s="177"/>
      <c r="E64" s="178"/>
      <c r="F64" s="179"/>
      <c r="G64" s="180"/>
    </row>
    <row r="65" spans="1:7" ht="18" customHeight="1">
      <c r="A65" s="175"/>
      <c r="B65" s="175"/>
      <c r="C65" s="176"/>
      <c r="D65" s="177"/>
      <c r="E65" s="178"/>
      <c r="F65" s="179"/>
      <c r="G65" s="180"/>
    </row>
    <row r="66" spans="1:7" ht="18" customHeight="1">
      <c r="A66" s="175"/>
      <c r="B66" s="175"/>
      <c r="C66" s="176"/>
      <c r="D66" s="177"/>
      <c r="E66" s="178"/>
      <c r="F66" s="179"/>
      <c r="G66" s="180"/>
    </row>
    <row r="67" spans="1:7" ht="18" customHeight="1">
      <c r="A67" s="175"/>
      <c r="B67" s="175"/>
      <c r="C67" s="176"/>
      <c r="D67" s="177"/>
      <c r="E67" s="178"/>
      <c r="F67" s="179"/>
      <c r="G67" s="180"/>
    </row>
    <row r="68" spans="1:7" ht="18" customHeight="1">
      <c r="A68" s="175"/>
      <c r="B68" s="175"/>
      <c r="C68" s="176"/>
      <c r="D68" s="177"/>
      <c r="E68" s="178"/>
      <c r="F68" s="179"/>
      <c r="G68" s="180"/>
    </row>
    <row r="69" spans="1:7" ht="18" customHeight="1">
      <c r="A69" s="175"/>
      <c r="B69" s="175"/>
      <c r="C69" s="176"/>
      <c r="D69" s="177"/>
      <c r="E69" s="178"/>
      <c r="F69" s="179"/>
      <c r="G69" s="180"/>
    </row>
    <row r="70" spans="1:7" ht="18" customHeight="1">
      <c r="A70" s="175"/>
      <c r="B70" s="175"/>
      <c r="C70" s="176"/>
      <c r="D70" s="177"/>
      <c r="E70" s="178"/>
      <c r="F70" s="179"/>
      <c r="G70" s="180"/>
    </row>
    <row r="71" spans="1:7" ht="18" customHeight="1">
      <c r="A71" s="175"/>
      <c r="B71" s="175"/>
      <c r="C71" s="176"/>
      <c r="D71" s="177"/>
      <c r="E71" s="178"/>
      <c r="F71" s="179"/>
      <c r="G71" s="180"/>
    </row>
    <row r="72" spans="1:7" ht="18" customHeight="1">
      <c r="A72" s="175"/>
      <c r="B72" s="175"/>
      <c r="C72" s="176"/>
      <c r="D72" s="177"/>
      <c r="E72" s="178"/>
      <c r="F72" s="179"/>
      <c r="G72" s="180"/>
    </row>
    <row r="73" spans="1:7" ht="18" customHeight="1">
      <c r="A73" s="175"/>
      <c r="B73" s="175"/>
      <c r="C73" s="176"/>
      <c r="D73" s="177"/>
      <c r="E73" s="178"/>
      <c r="F73" s="179"/>
      <c r="G73" s="180"/>
    </row>
    <row r="74" spans="1:7" ht="18" customHeight="1">
      <c r="A74" s="175"/>
      <c r="B74" s="175"/>
      <c r="C74" s="176"/>
      <c r="D74" s="177"/>
      <c r="E74" s="178"/>
      <c r="F74" s="179"/>
      <c r="G74" s="180"/>
    </row>
    <row r="75" spans="1:7" ht="18" customHeight="1">
      <c r="A75" s="175"/>
      <c r="B75" s="175"/>
      <c r="C75" s="176"/>
      <c r="D75" s="177"/>
      <c r="E75" s="178"/>
      <c r="F75" s="179"/>
      <c r="G75" s="180"/>
    </row>
    <row r="76" spans="1:7" ht="18" customHeight="1" thickBot="1">
      <c r="A76" s="166" t="s">
        <v>42</v>
      </c>
      <c r="B76" s="166"/>
      <c r="C76" s="166"/>
      <c r="D76" s="167"/>
      <c r="E76" s="114"/>
      <c r="F76" s="168"/>
      <c r="G76" s="119" t="s">
        <v>2</v>
      </c>
    </row>
    <row r="77" spans="1:7" ht="30" customHeight="1">
      <c r="A77" s="120" t="s">
        <v>3</v>
      </c>
      <c r="B77" s="121" t="s">
        <v>4</v>
      </c>
      <c r="C77" s="121" t="s">
        <v>5</v>
      </c>
      <c r="D77" s="169" t="s">
        <v>6</v>
      </c>
      <c r="E77" s="123" t="s">
        <v>7</v>
      </c>
      <c r="F77" s="170" t="s">
        <v>8</v>
      </c>
      <c r="G77" s="125" t="s">
        <v>9</v>
      </c>
    </row>
    <row r="78" spans="1:7" s="126" customFormat="1" ht="24.95" customHeight="1">
      <c r="A78" s="633" t="s">
        <v>43</v>
      </c>
      <c r="B78" s="634"/>
      <c r="C78" s="635"/>
      <c r="D78" s="127">
        <f>D79+D98+D103+D159+D162+D168+D171+D175+D178+D181</f>
        <v>3891708</v>
      </c>
      <c r="E78" s="128">
        <f>E79+E98+E103+E159+E162+E168+E171+E175+E178+E181</f>
        <v>2691457</v>
      </c>
      <c r="F78" s="127">
        <f>F79+F98+F103+F159+F162+F168+F171+F175+F178+F181</f>
        <v>-1200251</v>
      </c>
      <c r="G78" s="129"/>
    </row>
    <row r="79" spans="1:7" ht="18.75" customHeight="1">
      <c r="A79" s="143" t="s">
        <v>44</v>
      </c>
      <c r="B79" s="131"/>
      <c r="C79" s="131"/>
      <c r="D79" s="132">
        <f>D80+D87+D91</f>
        <v>2423150</v>
      </c>
      <c r="E79" s="133">
        <f>E80+E87+E91</f>
        <v>2242708</v>
      </c>
      <c r="F79" s="132">
        <f>F80+F87+F91</f>
        <v>-180442</v>
      </c>
      <c r="G79" s="134"/>
    </row>
    <row r="80" spans="1:7" ht="18.75" customHeight="1">
      <c r="A80" s="135"/>
      <c r="B80" s="136" t="s">
        <v>45</v>
      </c>
      <c r="C80" s="137"/>
      <c r="D80" s="138">
        <f>SUM(D81:D86)</f>
        <v>2135810</v>
      </c>
      <c r="E80" s="139">
        <f>SUM(E81:E86)</f>
        <v>2061098</v>
      </c>
      <c r="F80" s="138">
        <f>SUM(F81:F86)</f>
        <v>-74712</v>
      </c>
      <c r="G80" s="140"/>
    </row>
    <row r="81" spans="1:7" ht="18.75" customHeight="1">
      <c r="A81" s="135"/>
      <c r="B81" s="145"/>
      <c r="C81" s="137" t="s">
        <v>46</v>
      </c>
      <c r="D81" s="138">
        <v>1115276</v>
      </c>
      <c r="E81" s="142">
        <v>1118464</v>
      </c>
      <c r="F81" s="138">
        <f t="shared" ref="F81:F111" si="3">E81-D81</f>
        <v>3188</v>
      </c>
      <c r="G81" s="140"/>
    </row>
    <row r="82" spans="1:7" ht="18.75" customHeight="1">
      <c r="A82" s="135"/>
      <c r="B82" s="145"/>
      <c r="C82" s="181" t="s">
        <v>47</v>
      </c>
      <c r="D82" s="182">
        <v>618545</v>
      </c>
      <c r="E82" s="183">
        <v>570223</v>
      </c>
      <c r="F82" s="138">
        <f t="shared" si="3"/>
        <v>-48322</v>
      </c>
      <c r="G82" s="140"/>
    </row>
    <row r="83" spans="1:7" ht="18.75" customHeight="1">
      <c r="A83" s="135"/>
      <c r="B83" s="145"/>
      <c r="C83" s="141" t="s">
        <v>48</v>
      </c>
      <c r="D83" s="138">
        <v>41956</v>
      </c>
      <c r="E83" s="142">
        <v>20778</v>
      </c>
      <c r="F83" s="138">
        <f t="shared" si="3"/>
        <v>-21178</v>
      </c>
      <c r="G83" s="140"/>
    </row>
    <row r="84" spans="1:7" ht="18.75" customHeight="1">
      <c r="A84" s="135"/>
      <c r="B84" s="145"/>
      <c r="C84" s="181" t="s">
        <v>49</v>
      </c>
      <c r="D84" s="182">
        <v>147485</v>
      </c>
      <c r="E84" s="183">
        <v>145724</v>
      </c>
      <c r="F84" s="138">
        <f t="shared" si="3"/>
        <v>-1761</v>
      </c>
      <c r="G84" s="140"/>
    </row>
    <row r="85" spans="1:7" ht="18.75" customHeight="1">
      <c r="A85" s="135"/>
      <c r="B85" s="145"/>
      <c r="C85" s="184" t="s">
        <v>50</v>
      </c>
      <c r="D85" s="182">
        <v>181598</v>
      </c>
      <c r="E85" s="183">
        <v>175889</v>
      </c>
      <c r="F85" s="138">
        <f t="shared" si="3"/>
        <v>-5709</v>
      </c>
      <c r="G85" s="140"/>
    </row>
    <row r="86" spans="1:7" ht="18.75" customHeight="1">
      <c r="A86" s="135"/>
      <c r="B86" s="145"/>
      <c r="C86" s="181" t="s">
        <v>51</v>
      </c>
      <c r="D86" s="185">
        <v>30950</v>
      </c>
      <c r="E86" s="186">
        <v>30020</v>
      </c>
      <c r="F86" s="138">
        <f t="shared" si="3"/>
        <v>-930</v>
      </c>
      <c r="G86" s="140"/>
    </row>
    <row r="87" spans="1:7" ht="18.75" customHeight="1">
      <c r="A87" s="135"/>
      <c r="B87" s="136" t="s">
        <v>52</v>
      </c>
      <c r="C87" s="137"/>
      <c r="D87" s="138">
        <f>SUM(D88:D90)</f>
        <v>6000</v>
      </c>
      <c r="E87" s="139">
        <f>SUM(E88:E90)</f>
        <v>6000</v>
      </c>
      <c r="F87" s="138">
        <f t="shared" si="3"/>
        <v>0</v>
      </c>
      <c r="G87" s="187"/>
    </row>
    <row r="88" spans="1:7" ht="18.75" customHeight="1">
      <c r="A88" s="135"/>
      <c r="B88" s="145"/>
      <c r="C88" s="137" t="s">
        <v>53</v>
      </c>
      <c r="D88" s="138">
        <v>3200</v>
      </c>
      <c r="E88" s="142">
        <v>3200</v>
      </c>
      <c r="F88" s="138">
        <f t="shared" si="3"/>
        <v>0</v>
      </c>
      <c r="G88" s="187"/>
    </row>
    <row r="89" spans="1:7" ht="18.75" customHeight="1">
      <c r="A89" s="135"/>
      <c r="B89" s="145"/>
      <c r="C89" s="137" t="s">
        <v>54</v>
      </c>
      <c r="D89" s="138">
        <v>2800</v>
      </c>
      <c r="E89" s="142">
        <v>2800</v>
      </c>
      <c r="F89" s="138">
        <f t="shared" si="3"/>
        <v>0</v>
      </c>
      <c r="G89" s="187"/>
    </row>
    <row r="90" spans="1:7" ht="18.75" customHeight="1">
      <c r="A90" s="135"/>
      <c r="B90" s="145"/>
      <c r="C90" s="137" t="s">
        <v>55</v>
      </c>
      <c r="D90" s="138">
        <v>0</v>
      </c>
      <c r="E90" s="142">
        <v>0</v>
      </c>
      <c r="F90" s="138">
        <f t="shared" si="3"/>
        <v>0</v>
      </c>
      <c r="G90" s="187"/>
    </row>
    <row r="91" spans="1:7" ht="18.75" customHeight="1">
      <c r="A91" s="135"/>
      <c r="B91" s="136" t="s">
        <v>56</v>
      </c>
      <c r="C91" s="137"/>
      <c r="D91" s="138">
        <f>SUM(D92:D97)</f>
        <v>281340</v>
      </c>
      <c r="E91" s="139">
        <f>SUM(E92:E97)</f>
        <v>175610</v>
      </c>
      <c r="F91" s="138">
        <f t="shared" si="3"/>
        <v>-105730</v>
      </c>
      <c r="G91" s="187"/>
    </row>
    <row r="92" spans="1:7" ht="18.75" customHeight="1">
      <c r="A92" s="146"/>
      <c r="B92" s="145"/>
      <c r="C92" s="188" t="s">
        <v>57</v>
      </c>
      <c r="D92" s="138">
        <v>2340</v>
      </c>
      <c r="E92" s="142">
        <v>2520</v>
      </c>
      <c r="F92" s="138">
        <f t="shared" si="3"/>
        <v>180</v>
      </c>
      <c r="G92" s="187"/>
    </row>
    <row r="93" spans="1:7" ht="18.75" customHeight="1">
      <c r="A93" s="146"/>
      <c r="B93" s="145"/>
      <c r="C93" s="189" t="s">
        <v>121</v>
      </c>
      <c r="D93" s="138">
        <v>101620</v>
      </c>
      <c r="E93" s="142">
        <v>45570</v>
      </c>
      <c r="F93" s="138">
        <f t="shared" si="3"/>
        <v>-56050</v>
      </c>
      <c r="G93" s="190"/>
    </row>
    <row r="94" spans="1:7" ht="18.75" customHeight="1">
      <c r="A94" s="135"/>
      <c r="B94" s="145"/>
      <c r="C94" s="141" t="s">
        <v>59</v>
      </c>
      <c r="D94" s="182">
        <v>103380</v>
      </c>
      <c r="E94" s="183">
        <v>57120</v>
      </c>
      <c r="F94" s="138">
        <f t="shared" si="3"/>
        <v>-46260</v>
      </c>
      <c r="G94" s="190"/>
    </row>
    <row r="95" spans="1:7" ht="18.75" customHeight="1">
      <c r="A95" s="135"/>
      <c r="B95" s="145"/>
      <c r="C95" s="141" t="s">
        <v>60</v>
      </c>
      <c r="D95" s="182">
        <v>22340</v>
      </c>
      <c r="E95" s="183">
        <v>19540</v>
      </c>
      <c r="F95" s="138">
        <f t="shared" si="3"/>
        <v>-2800</v>
      </c>
      <c r="G95" s="187"/>
    </row>
    <row r="96" spans="1:7" ht="18.75" customHeight="1">
      <c r="A96" s="135"/>
      <c r="B96" s="145"/>
      <c r="C96" s="141" t="s">
        <v>61</v>
      </c>
      <c r="D96" s="182">
        <v>11580</v>
      </c>
      <c r="E96" s="183">
        <v>9160</v>
      </c>
      <c r="F96" s="138">
        <f t="shared" si="3"/>
        <v>-2420</v>
      </c>
      <c r="G96" s="187"/>
    </row>
    <row r="97" spans="1:7" ht="18.75" customHeight="1">
      <c r="A97" s="172"/>
      <c r="B97" s="141"/>
      <c r="C97" s="141" t="s">
        <v>62</v>
      </c>
      <c r="D97" s="182">
        <v>40080</v>
      </c>
      <c r="E97" s="183">
        <v>41700</v>
      </c>
      <c r="F97" s="138">
        <f t="shared" si="3"/>
        <v>1620</v>
      </c>
      <c r="G97" s="187"/>
    </row>
    <row r="98" spans="1:7" ht="18.75" customHeight="1">
      <c r="A98" s="143" t="s">
        <v>63</v>
      </c>
      <c r="B98" s="191"/>
      <c r="C98" s="131"/>
      <c r="D98" s="132">
        <f>D99</f>
        <v>888000</v>
      </c>
      <c r="E98" s="133">
        <f>E99</f>
        <v>112500</v>
      </c>
      <c r="F98" s="132">
        <f t="shared" si="3"/>
        <v>-775500</v>
      </c>
      <c r="G98" s="192"/>
    </row>
    <row r="99" spans="1:7" ht="18.75" customHeight="1">
      <c r="A99" s="135"/>
      <c r="B99" s="136" t="s">
        <v>64</v>
      </c>
      <c r="C99" s="141"/>
      <c r="D99" s="182">
        <f>SUM(D100:D102)</f>
        <v>888000</v>
      </c>
      <c r="E99" s="193">
        <f>SUM(E100:E102)</f>
        <v>112500</v>
      </c>
      <c r="F99" s="138">
        <f t="shared" si="3"/>
        <v>-775500</v>
      </c>
      <c r="G99" s="187"/>
    </row>
    <row r="100" spans="1:7" ht="18.75" customHeight="1">
      <c r="A100" s="135"/>
      <c r="B100" s="145"/>
      <c r="C100" s="141" t="s">
        <v>64</v>
      </c>
      <c r="D100" s="182">
        <v>0</v>
      </c>
      <c r="E100" s="183">
        <v>0</v>
      </c>
      <c r="F100" s="138">
        <f t="shared" si="3"/>
        <v>0</v>
      </c>
      <c r="G100" s="187"/>
    </row>
    <row r="101" spans="1:7" ht="18.75" customHeight="1">
      <c r="A101" s="194"/>
      <c r="B101" s="195"/>
      <c r="C101" s="137" t="s">
        <v>65</v>
      </c>
      <c r="D101" s="138">
        <v>790000</v>
      </c>
      <c r="E101" s="142">
        <v>40000</v>
      </c>
      <c r="F101" s="138">
        <f t="shared" si="3"/>
        <v>-750000</v>
      </c>
      <c r="G101" s="196"/>
    </row>
    <row r="102" spans="1:7" s="126" customFormat="1" ht="18.75" customHeight="1">
      <c r="A102" s="135"/>
      <c r="B102" s="145"/>
      <c r="C102" s="136" t="s">
        <v>66</v>
      </c>
      <c r="D102" s="138">
        <v>98000</v>
      </c>
      <c r="E102" s="142">
        <v>72500</v>
      </c>
      <c r="F102" s="148">
        <f t="shared" si="3"/>
        <v>-25500</v>
      </c>
      <c r="G102" s="197"/>
    </row>
    <row r="103" spans="1:7" ht="18.75" customHeight="1">
      <c r="A103" s="143" t="s">
        <v>67</v>
      </c>
      <c r="B103" s="191"/>
      <c r="C103" s="131"/>
      <c r="D103" s="132">
        <f>D104+D114+D120+D127+D133+D138+D142+D149+D153+D157</f>
        <v>560227</v>
      </c>
      <c r="E103" s="133">
        <f>E104+E114+E120+E127+E133+E138+E142+E149+E153+E157</f>
        <v>330113</v>
      </c>
      <c r="F103" s="132">
        <f>E103-D103</f>
        <v>-230114</v>
      </c>
      <c r="G103" s="192"/>
    </row>
    <row r="104" spans="1:7" ht="18.75" customHeight="1">
      <c r="A104" s="135"/>
      <c r="B104" s="136" t="s">
        <v>56</v>
      </c>
      <c r="C104" s="137"/>
      <c r="D104" s="138">
        <f>SUM(D105:D111)</f>
        <v>289597</v>
      </c>
      <c r="E104" s="139">
        <f>SUM(E105:E111)</f>
        <v>200423</v>
      </c>
      <c r="F104" s="138">
        <f t="shared" si="3"/>
        <v>-89174</v>
      </c>
      <c r="G104" s="198"/>
    </row>
    <row r="105" spans="1:7" ht="18.75" customHeight="1">
      <c r="A105" s="135"/>
      <c r="B105" s="145"/>
      <c r="C105" s="137" t="s">
        <v>68</v>
      </c>
      <c r="D105" s="138">
        <v>134043</v>
      </c>
      <c r="E105" s="142">
        <v>127405</v>
      </c>
      <c r="F105" s="138">
        <f t="shared" si="3"/>
        <v>-6638</v>
      </c>
      <c r="G105" s="187"/>
    </row>
    <row r="106" spans="1:7" ht="18.75" customHeight="1">
      <c r="A106" s="135"/>
      <c r="B106" s="145"/>
      <c r="C106" s="137" t="s">
        <v>69</v>
      </c>
      <c r="D106" s="138">
        <v>48800</v>
      </c>
      <c r="E106" s="142">
        <v>8000</v>
      </c>
      <c r="F106" s="138">
        <f t="shared" si="3"/>
        <v>-40800</v>
      </c>
      <c r="G106" s="187"/>
    </row>
    <row r="107" spans="1:7" ht="18.75" customHeight="1">
      <c r="A107" s="135"/>
      <c r="B107" s="145"/>
      <c r="C107" s="141" t="s">
        <v>70</v>
      </c>
      <c r="D107" s="138">
        <v>25653</v>
      </c>
      <c r="E107" s="142">
        <v>22517</v>
      </c>
      <c r="F107" s="138">
        <f t="shared" si="3"/>
        <v>-3136</v>
      </c>
      <c r="G107" s="190"/>
    </row>
    <row r="108" spans="1:7" ht="18.75" customHeight="1">
      <c r="A108" s="135"/>
      <c r="B108" s="145"/>
      <c r="C108" s="137" t="s">
        <v>71</v>
      </c>
      <c r="D108" s="138">
        <v>9000</v>
      </c>
      <c r="E108" s="142">
        <v>7000</v>
      </c>
      <c r="F108" s="138">
        <f t="shared" si="3"/>
        <v>-2000</v>
      </c>
      <c r="G108" s="187"/>
    </row>
    <row r="109" spans="1:7" ht="18.75" customHeight="1">
      <c r="A109" s="135"/>
      <c r="B109" s="145"/>
      <c r="C109" s="141" t="s">
        <v>72</v>
      </c>
      <c r="D109" s="148">
        <v>2250</v>
      </c>
      <c r="E109" s="156">
        <v>2250</v>
      </c>
      <c r="F109" s="138">
        <f t="shared" si="3"/>
        <v>0</v>
      </c>
      <c r="G109" s="190"/>
    </row>
    <row r="110" spans="1:7" ht="18.75" customHeight="1">
      <c r="A110" s="135"/>
      <c r="B110" s="145"/>
      <c r="C110" s="199" t="s">
        <v>75</v>
      </c>
      <c r="D110" s="138">
        <v>21251</v>
      </c>
      <c r="E110" s="142">
        <v>15251</v>
      </c>
      <c r="F110" s="200">
        <f t="shared" si="3"/>
        <v>-6000</v>
      </c>
      <c r="G110" s="201"/>
    </row>
    <row r="111" spans="1:7" ht="18.75" customHeight="1" thickBot="1">
      <c r="A111" s="202"/>
      <c r="B111" s="160"/>
      <c r="C111" s="203" t="s">
        <v>76</v>
      </c>
      <c r="D111" s="162">
        <v>48600</v>
      </c>
      <c r="E111" s="163">
        <v>18000</v>
      </c>
      <c r="F111" s="162">
        <f t="shared" si="3"/>
        <v>-30600</v>
      </c>
      <c r="G111" s="204"/>
    </row>
    <row r="112" spans="1:7" ht="18.75" customHeight="1" thickBot="1">
      <c r="A112" s="166" t="s">
        <v>42</v>
      </c>
      <c r="B112" s="166"/>
      <c r="C112" s="166"/>
      <c r="D112" s="167"/>
      <c r="E112" s="114"/>
      <c r="F112" s="168"/>
      <c r="G112" s="119" t="s">
        <v>2</v>
      </c>
    </row>
    <row r="113" spans="1:7" ht="30" customHeight="1">
      <c r="A113" s="120" t="s">
        <v>3</v>
      </c>
      <c r="B113" s="121" t="s">
        <v>4</v>
      </c>
      <c r="C113" s="121" t="s">
        <v>5</v>
      </c>
      <c r="D113" s="169" t="s">
        <v>6</v>
      </c>
      <c r="E113" s="123" t="s">
        <v>7</v>
      </c>
      <c r="F113" s="170" t="s">
        <v>8</v>
      </c>
      <c r="G113" s="125" t="s">
        <v>9</v>
      </c>
    </row>
    <row r="114" spans="1:7" ht="18.75" customHeight="1">
      <c r="A114" s="135" t="s">
        <v>67</v>
      </c>
      <c r="B114" s="145" t="s">
        <v>77</v>
      </c>
      <c r="C114" s="137"/>
      <c r="D114" s="138">
        <f>SUM(D115:D119)</f>
        <v>10150</v>
      </c>
      <c r="E114" s="139">
        <f>SUM(E115:E119)</f>
        <v>8950</v>
      </c>
      <c r="F114" s="127">
        <f t="shared" ref="F114:F126" si="4">E114-D114</f>
        <v>-1200</v>
      </c>
      <c r="G114" s="187"/>
    </row>
    <row r="115" spans="1:7" ht="18.75" customHeight="1">
      <c r="A115" s="135"/>
      <c r="B115" s="145"/>
      <c r="C115" s="137" t="s">
        <v>79</v>
      </c>
      <c r="D115" s="138">
        <v>800</v>
      </c>
      <c r="E115" s="142">
        <v>800</v>
      </c>
      <c r="F115" s="138">
        <f t="shared" si="4"/>
        <v>0</v>
      </c>
      <c r="G115" s="187"/>
    </row>
    <row r="116" spans="1:7" ht="18.75" customHeight="1">
      <c r="A116" s="135"/>
      <c r="B116" s="145"/>
      <c r="C116" s="137" t="s">
        <v>80</v>
      </c>
      <c r="D116" s="148">
        <v>3000</v>
      </c>
      <c r="E116" s="156">
        <v>1800</v>
      </c>
      <c r="F116" s="138">
        <f t="shared" si="4"/>
        <v>-1200</v>
      </c>
      <c r="G116" s="187"/>
    </row>
    <row r="117" spans="1:7" ht="18.75" customHeight="1">
      <c r="A117" s="135"/>
      <c r="B117" s="145"/>
      <c r="C117" s="137" t="s">
        <v>84</v>
      </c>
      <c r="D117" s="138">
        <v>3150</v>
      </c>
      <c r="E117" s="142">
        <v>3150</v>
      </c>
      <c r="F117" s="138">
        <f t="shared" si="4"/>
        <v>0</v>
      </c>
      <c r="G117" s="187"/>
    </row>
    <row r="118" spans="1:7" ht="18.75" customHeight="1">
      <c r="A118" s="135"/>
      <c r="B118" s="145"/>
      <c r="C118" s="137" t="s">
        <v>86</v>
      </c>
      <c r="D118" s="138">
        <v>1000</v>
      </c>
      <c r="E118" s="142">
        <v>1000</v>
      </c>
      <c r="F118" s="138">
        <f t="shared" si="4"/>
        <v>0</v>
      </c>
      <c r="G118" s="187"/>
    </row>
    <row r="119" spans="1:7" ht="18.75" customHeight="1">
      <c r="A119" s="135"/>
      <c r="B119" s="145"/>
      <c r="C119" s="137" t="s">
        <v>87</v>
      </c>
      <c r="D119" s="138">
        <v>2200</v>
      </c>
      <c r="E119" s="142">
        <v>2200</v>
      </c>
      <c r="F119" s="138">
        <f t="shared" si="4"/>
        <v>0</v>
      </c>
      <c r="G119" s="187"/>
    </row>
    <row r="120" spans="1:7" ht="18.75" customHeight="1">
      <c r="A120" s="135"/>
      <c r="B120" s="205" t="s">
        <v>124</v>
      </c>
      <c r="C120" s="137"/>
      <c r="D120" s="138">
        <f>SUM(D121:D126)</f>
        <v>75180</v>
      </c>
      <c r="E120" s="139">
        <f>SUM(E121:E126)</f>
        <v>37540</v>
      </c>
      <c r="F120" s="138">
        <f t="shared" si="4"/>
        <v>-37640</v>
      </c>
      <c r="G120" s="187"/>
    </row>
    <row r="121" spans="1:7" ht="18.75" customHeight="1">
      <c r="A121" s="194"/>
      <c r="B121" s="206"/>
      <c r="C121" s="141" t="s">
        <v>125</v>
      </c>
      <c r="D121" s="138">
        <v>3540</v>
      </c>
      <c r="E121" s="142">
        <v>2500</v>
      </c>
      <c r="F121" s="138">
        <f t="shared" si="4"/>
        <v>-1040</v>
      </c>
      <c r="G121" s="207"/>
    </row>
    <row r="122" spans="1:7" ht="18.75" customHeight="1">
      <c r="A122" s="208"/>
      <c r="B122" s="209"/>
      <c r="C122" s="137" t="s">
        <v>126</v>
      </c>
      <c r="D122" s="138">
        <v>13000</v>
      </c>
      <c r="E122" s="142">
        <v>5300</v>
      </c>
      <c r="F122" s="138">
        <f t="shared" si="4"/>
        <v>-7700</v>
      </c>
      <c r="G122" s="129"/>
    </row>
    <row r="123" spans="1:7" ht="22.5" customHeight="1">
      <c r="A123" s="135"/>
      <c r="B123" s="145"/>
      <c r="C123" s="158" t="s">
        <v>127</v>
      </c>
      <c r="D123" s="138">
        <v>7600</v>
      </c>
      <c r="E123" s="142">
        <v>4000</v>
      </c>
      <c r="F123" s="138">
        <f t="shared" si="4"/>
        <v>-3600</v>
      </c>
      <c r="G123" s="140"/>
    </row>
    <row r="124" spans="1:7" ht="22.5" customHeight="1">
      <c r="A124" s="135"/>
      <c r="B124" s="145"/>
      <c r="C124" s="158" t="s">
        <v>128</v>
      </c>
      <c r="D124" s="138">
        <v>6600</v>
      </c>
      <c r="E124" s="142">
        <v>6100</v>
      </c>
      <c r="F124" s="138">
        <f t="shared" si="4"/>
        <v>-500</v>
      </c>
      <c r="G124" s="140"/>
    </row>
    <row r="125" spans="1:7" ht="18.75" customHeight="1">
      <c r="A125" s="135"/>
      <c r="B125" s="145"/>
      <c r="C125" s="158" t="s">
        <v>129</v>
      </c>
      <c r="D125" s="138">
        <v>22960</v>
      </c>
      <c r="E125" s="142">
        <v>8960</v>
      </c>
      <c r="F125" s="138">
        <f t="shared" si="4"/>
        <v>-14000</v>
      </c>
      <c r="G125" s="140"/>
    </row>
    <row r="126" spans="1:7" ht="18.75" customHeight="1">
      <c r="A126" s="135"/>
      <c r="B126" s="145"/>
      <c r="C126" s="158" t="s">
        <v>130</v>
      </c>
      <c r="D126" s="138">
        <v>21480</v>
      </c>
      <c r="E126" s="142">
        <v>10680</v>
      </c>
      <c r="F126" s="138">
        <f t="shared" si="4"/>
        <v>-10800</v>
      </c>
      <c r="G126" s="140"/>
    </row>
    <row r="127" spans="1:7" ht="18" customHeight="1">
      <c r="A127" s="210"/>
      <c r="B127" s="211" t="s">
        <v>131</v>
      </c>
      <c r="C127" s="212"/>
      <c r="D127" s="182">
        <f>SUM(D128:D132)</f>
        <v>49600</v>
      </c>
      <c r="E127" s="193">
        <f>SUM(E128:E132)</f>
        <v>24400</v>
      </c>
      <c r="F127" s="182">
        <f t="shared" ref="F127" si="5">SUM(F128:F132)</f>
        <v>-25200</v>
      </c>
      <c r="G127" s="207"/>
    </row>
    <row r="128" spans="1:7" ht="18" customHeight="1">
      <c r="A128" s="210"/>
      <c r="B128" s="209"/>
      <c r="C128" s="213" t="s">
        <v>132</v>
      </c>
      <c r="D128" s="182">
        <v>1000</v>
      </c>
      <c r="E128" s="183">
        <v>1200</v>
      </c>
      <c r="F128" s="138">
        <f>E128-D128</f>
        <v>200</v>
      </c>
      <c r="G128" s="207"/>
    </row>
    <row r="129" spans="1:7" ht="18" customHeight="1">
      <c r="A129" s="210"/>
      <c r="B129" s="209"/>
      <c r="C129" s="213" t="s">
        <v>133</v>
      </c>
      <c r="D129" s="182">
        <v>2400</v>
      </c>
      <c r="E129" s="183">
        <v>2100</v>
      </c>
      <c r="F129" s="138">
        <f t="shared" ref="F129:F132" si="6">E129-D129</f>
        <v>-300</v>
      </c>
      <c r="G129" s="207"/>
    </row>
    <row r="130" spans="1:7" ht="18" customHeight="1">
      <c r="A130" s="210"/>
      <c r="B130" s="209"/>
      <c r="C130" s="213" t="s">
        <v>134</v>
      </c>
      <c r="D130" s="182">
        <v>18500</v>
      </c>
      <c r="E130" s="183">
        <v>8500</v>
      </c>
      <c r="F130" s="138">
        <f t="shared" si="6"/>
        <v>-10000</v>
      </c>
      <c r="G130" s="207"/>
    </row>
    <row r="131" spans="1:7" ht="18" customHeight="1">
      <c r="A131" s="210"/>
      <c r="B131" s="209"/>
      <c r="C131" s="213" t="s">
        <v>135</v>
      </c>
      <c r="D131" s="148">
        <v>9400</v>
      </c>
      <c r="E131" s="156">
        <v>7800</v>
      </c>
      <c r="F131" s="138">
        <f t="shared" si="6"/>
        <v>-1600</v>
      </c>
      <c r="G131" s="207"/>
    </row>
    <row r="132" spans="1:7" ht="18" customHeight="1">
      <c r="A132" s="210"/>
      <c r="B132" s="209"/>
      <c r="C132" s="213" t="s">
        <v>136</v>
      </c>
      <c r="D132" s="138">
        <v>18300</v>
      </c>
      <c r="E132" s="142">
        <v>4800</v>
      </c>
      <c r="F132" s="138">
        <f t="shared" si="6"/>
        <v>-13500</v>
      </c>
      <c r="G132" s="207"/>
    </row>
    <row r="133" spans="1:7" ht="18" customHeight="1">
      <c r="A133" s="210"/>
      <c r="B133" s="211" t="s">
        <v>137</v>
      </c>
      <c r="C133" s="214"/>
      <c r="D133" s="138">
        <f>SUM(D134:D137)</f>
        <v>22450</v>
      </c>
      <c r="E133" s="139">
        <f>SUM(E134:E137)</f>
        <v>18150</v>
      </c>
      <c r="F133" s="138">
        <f>SUM(F134:F137)</f>
        <v>-4300</v>
      </c>
      <c r="G133" s="140"/>
    </row>
    <row r="134" spans="1:7" ht="18" customHeight="1">
      <c r="A134" s="210"/>
      <c r="B134" s="209"/>
      <c r="C134" s="215" t="s">
        <v>90</v>
      </c>
      <c r="D134" s="138">
        <v>19950</v>
      </c>
      <c r="E134" s="142">
        <v>15150</v>
      </c>
      <c r="F134" s="138">
        <f>E134-D134</f>
        <v>-4800</v>
      </c>
      <c r="G134" s="140"/>
    </row>
    <row r="135" spans="1:7" ht="18" customHeight="1">
      <c r="A135" s="210"/>
      <c r="B135" s="209"/>
      <c r="C135" s="216" t="s">
        <v>138</v>
      </c>
      <c r="D135" s="148">
        <v>1500</v>
      </c>
      <c r="E135" s="156">
        <v>1500</v>
      </c>
      <c r="F135" s="138">
        <f>E135-D135</f>
        <v>0</v>
      </c>
      <c r="G135" s="150"/>
    </row>
    <row r="136" spans="1:7" ht="18" customHeight="1">
      <c r="A136" s="210"/>
      <c r="B136" s="209"/>
      <c r="C136" s="216" t="s">
        <v>139</v>
      </c>
      <c r="D136" s="148">
        <v>1000</v>
      </c>
      <c r="E136" s="156">
        <v>1000</v>
      </c>
      <c r="F136" s="138">
        <f>E136-D136</f>
        <v>0</v>
      </c>
      <c r="G136" s="150"/>
    </row>
    <row r="137" spans="1:7" ht="18" customHeight="1">
      <c r="A137" s="210"/>
      <c r="B137" s="209"/>
      <c r="C137" s="216" t="s">
        <v>140</v>
      </c>
      <c r="D137" s="138">
        <v>0</v>
      </c>
      <c r="E137" s="142">
        <v>500</v>
      </c>
      <c r="F137" s="148">
        <f>E137-D137</f>
        <v>500</v>
      </c>
      <c r="G137" s="150"/>
    </row>
    <row r="138" spans="1:7" ht="18" customHeight="1">
      <c r="A138" s="210"/>
      <c r="B138" s="211" t="s">
        <v>141</v>
      </c>
      <c r="C138" s="216"/>
      <c r="D138" s="148">
        <f>SUM(D139:D141)</f>
        <v>5200</v>
      </c>
      <c r="E138" s="149">
        <f>SUM(E139:E141)</f>
        <v>6000</v>
      </c>
      <c r="F138" s="148">
        <f>SUM(F139:F141)</f>
        <v>800</v>
      </c>
      <c r="G138" s="150"/>
    </row>
    <row r="139" spans="1:7" ht="18" customHeight="1">
      <c r="A139" s="210"/>
      <c r="B139" s="217"/>
      <c r="C139" s="216" t="s">
        <v>142</v>
      </c>
      <c r="D139" s="148">
        <v>3200</v>
      </c>
      <c r="E139" s="156">
        <v>4000</v>
      </c>
      <c r="F139" s="148">
        <f>E139-D139</f>
        <v>800</v>
      </c>
      <c r="G139" s="150"/>
    </row>
    <row r="140" spans="1:7" ht="18" customHeight="1">
      <c r="A140" s="210"/>
      <c r="B140" s="217"/>
      <c r="C140" s="216" t="s">
        <v>143</v>
      </c>
      <c r="D140" s="148">
        <v>500</v>
      </c>
      <c r="E140" s="156">
        <v>500</v>
      </c>
      <c r="F140" s="148">
        <f>E140-D140</f>
        <v>0</v>
      </c>
      <c r="G140" s="150"/>
    </row>
    <row r="141" spans="1:7" ht="18" customHeight="1">
      <c r="A141" s="210"/>
      <c r="B141" s="217"/>
      <c r="C141" s="216" t="s">
        <v>144</v>
      </c>
      <c r="D141" s="148">
        <v>1500</v>
      </c>
      <c r="E141" s="156">
        <v>1500</v>
      </c>
      <c r="F141" s="148">
        <f>E141-D141</f>
        <v>0</v>
      </c>
      <c r="G141" s="150"/>
    </row>
    <row r="142" spans="1:7" ht="18" customHeight="1">
      <c r="A142" s="218"/>
      <c r="B142" s="211" t="s">
        <v>145</v>
      </c>
      <c r="C142" s="219"/>
      <c r="D142" s="138">
        <f>SUM(D143:D148)</f>
        <v>22700</v>
      </c>
      <c r="E142" s="139">
        <f>SUM(E143:E148)</f>
        <v>12900</v>
      </c>
      <c r="F142" s="138">
        <f>F143+F144+F147+F148</f>
        <v>-9800</v>
      </c>
      <c r="G142" s="140"/>
    </row>
    <row r="143" spans="1:7" ht="18" customHeight="1">
      <c r="A143" s="218"/>
      <c r="B143" s="217"/>
      <c r="C143" s="215" t="s">
        <v>146</v>
      </c>
      <c r="D143" s="185">
        <v>1100</v>
      </c>
      <c r="E143" s="186">
        <v>1700</v>
      </c>
      <c r="F143" s="138">
        <f>E143-D143</f>
        <v>600</v>
      </c>
      <c r="G143" s="140"/>
    </row>
    <row r="144" spans="1:7" ht="18" customHeight="1" thickBot="1">
      <c r="A144" s="220"/>
      <c r="B144" s="221"/>
      <c r="C144" s="222" t="s">
        <v>147</v>
      </c>
      <c r="D144" s="162">
        <v>7400</v>
      </c>
      <c r="E144" s="163">
        <v>6000</v>
      </c>
      <c r="F144" s="162">
        <f>E144-D144</f>
        <v>-1400</v>
      </c>
      <c r="G144" s="165"/>
    </row>
    <row r="145" spans="1:7" ht="16.5" customHeight="1" thickBot="1">
      <c r="A145" s="166" t="s">
        <v>42</v>
      </c>
      <c r="B145" s="166"/>
      <c r="C145" s="166"/>
      <c r="D145" s="167"/>
      <c r="E145" s="114"/>
      <c r="F145" s="168"/>
      <c r="G145" s="119" t="s">
        <v>2</v>
      </c>
    </row>
    <row r="146" spans="1:7" ht="28.5" customHeight="1">
      <c r="A146" s="120" t="s">
        <v>3</v>
      </c>
      <c r="B146" s="121" t="s">
        <v>4</v>
      </c>
      <c r="C146" s="121" t="s">
        <v>5</v>
      </c>
      <c r="D146" s="169" t="s">
        <v>6</v>
      </c>
      <c r="E146" s="123" t="s">
        <v>7</v>
      </c>
      <c r="F146" s="170" t="s">
        <v>8</v>
      </c>
      <c r="G146" s="125" t="s">
        <v>9</v>
      </c>
    </row>
    <row r="147" spans="1:7" ht="18" customHeight="1">
      <c r="A147" s="146" t="s">
        <v>148</v>
      </c>
      <c r="B147" s="136" t="s">
        <v>145</v>
      </c>
      <c r="C147" s="223" t="s">
        <v>149</v>
      </c>
      <c r="D147" s="185">
        <v>500</v>
      </c>
      <c r="E147" s="186">
        <v>500</v>
      </c>
      <c r="F147" s="182">
        <f>E147-D147</f>
        <v>0</v>
      </c>
      <c r="G147" s="207" t="s">
        <v>150</v>
      </c>
    </row>
    <row r="148" spans="1:7" ht="18" customHeight="1">
      <c r="A148" s="218"/>
      <c r="B148" s="217"/>
      <c r="C148" s="216" t="s">
        <v>151</v>
      </c>
      <c r="D148" s="138">
        <v>13700</v>
      </c>
      <c r="E148" s="142">
        <v>4700</v>
      </c>
      <c r="F148" s="148">
        <f>E148-D148</f>
        <v>-9000</v>
      </c>
      <c r="G148" s="150"/>
    </row>
    <row r="149" spans="1:7" ht="18" customHeight="1">
      <c r="A149" s="224"/>
      <c r="B149" s="136" t="s">
        <v>152</v>
      </c>
      <c r="C149" s="215"/>
      <c r="D149" s="138">
        <f>SUM(D150:D152)</f>
        <v>68450</v>
      </c>
      <c r="E149" s="139">
        <f>SUM(E150:E152)</f>
        <v>10850</v>
      </c>
      <c r="F149" s="138">
        <f>SUM(F150:F152)</f>
        <v>-57600</v>
      </c>
      <c r="G149" s="140"/>
    </row>
    <row r="150" spans="1:7" ht="18" customHeight="1">
      <c r="A150" s="218"/>
      <c r="B150" s="217"/>
      <c r="C150" s="215" t="s">
        <v>122</v>
      </c>
      <c r="D150" s="148">
        <v>1850</v>
      </c>
      <c r="E150" s="156">
        <v>1950</v>
      </c>
      <c r="F150" s="138">
        <f t="shared" ref="F150:F161" si="7">E150-D150</f>
        <v>100</v>
      </c>
      <c r="G150" s="140"/>
    </row>
    <row r="151" spans="1:7" ht="18" customHeight="1">
      <c r="A151" s="218"/>
      <c r="B151" s="217"/>
      <c r="C151" s="215" t="s">
        <v>153</v>
      </c>
      <c r="D151" s="148">
        <v>5200</v>
      </c>
      <c r="E151" s="156">
        <v>3600</v>
      </c>
      <c r="F151" s="138">
        <f t="shared" si="7"/>
        <v>-1600</v>
      </c>
      <c r="G151" s="140"/>
    </row>
    <row r="152" spans="1:7" ht="18" customHeight="1">
      <c r="A152" s="210"/>
      <c r="B152" s="225"/>
      <c r="C152" s="215" t="s">
        <v>102</v>
      </c>
      <c r="D152" s="138">
        <v>61400</v>
      </c>
      <c r="E152" s="142">
        <v>5300</v>
      </c>
      <c r="F152" s="138">
        <f t="shared" si="7"/>
        <v>-56100</v>
      </c>
      <c r="G152" s="140"/>
    </row>
    <row r="153" spans="1:7" ht="18.75" customHeight="1">
      <c r="A153" s="135"/>
      <c r="B153" s="145" t="s">
        <v>154</v>
      </c>
      <c r="C153" s="141"/>
      <c r="D153" s="182">
        <f>SUM(D154:D156)</f>
        <v>11500</v>
      </c>
      <c r="E153" s="193">
        <f>SUM(E154:E156)</f>
        <v>6100</v>
      </c>
      <c r="F153" s="182">
        <f t="shared" si="7"/>
        <v>-5400</v>
      </c>
      <c r="G153" s="207"/>
    </row>
    <row r="154" spans="1:7" ht="18.75" customHeight="1">
      <c r="A154" s="135"/>
      <c r="B154" s="145"/>
      <c r="C154" s="137" t="s">
        <v>98</v>
      </c>
      <c r="D154" s="138">
        <v>5500</v>
      </c>
      <c r="E154" s="142">
        <v>3500</v>
      </c>
      <c r="F154" s="138">
        <f>E154-D154</f>
        <v>-2000</v>
      </c>
      <c r="G154" s="140"/>
    </row>
    <row r="155" spans="1:7" ht="18.75" customHeight="1">
      <c r="A155" s="135"/>
      <c r="B155" s="145"/>
      <c r="C155" s="137" t="s">
        <v>99</v>
      </c>
      <c r="D155" s="148">
        <v>5600</v>
      </c>
      <c r="E155" s="156">
        <v>2200</v>
      </c>
      <c r="F155" s="138">
        <f t="shared" si="7"/>
        <v>-3400</v>
      </c>
      <c r="G155" s="140"/>
    </row>
    <row r="156" spans="1:7" ht="22.5" customHeight="1">
      <c r="A156" s="135"/>
      <c r="B156" s="141"/>
      <c r="C156" s="137" t="s">
        <v>100</v>
      </c>
      <c r="D156" s="226">
        <v>400</v>
      </c>
      <c r="E156" s="156">
        <v>400</v>
      </c>
      <c r="F156" s="138">
        <f t="shared" si="7"/>
        <v>0</v>
      </c>
      <c r="G156" s="140"/>
    </row>
    <row r="157" spans="1:7" ht="18.75" customHeight="1">
      <c r="A157" s="135"/>
      <c r="B157" s="145" t="s">
        <v>155</v>
      </c>
      <c r="C157" s="137"/>
      <c r="D157" s="138">
        <f>D158</f>
        <v>5400</v>
      </c>
      <c r="E157" s="139">
        <f>E158</f>
        <v>4800</v>
      </c>
      <c r="F157" s="138">
        <f t="shared" si="7"/>
        <v>-600</v>
      </c>
      <c r="G157" s="140"/>
    </row>
    <row r="158" spans="1:7" ht="18.75" customHeight="1">
      <c r="A158" s="135"/>
      <c r="B158" s="145"/>
      <c r="C158" s="137" t="s">
        <v>155</v>
      </c>
      <c r="D158" s="138">
        <v>5400</v>
      </c>
      <c r="E158" s="142">
        <v>4800</v>
      </c>
      <c r="F158" s="138">
        <f t="shared" si="7"/>
        <v>-600</v>
      </c>
      <c r="G158" s="140"/>
    </row>
    <row r="159" spans="1:7" ht="18.75" customHeight="1">
      <c r="A159" s="143" t="s">
        <v>103</v>
      </c>
      <c r="B159" s="191"/>
      <c r="C159" s="131"/>
      <c r="D159" s="132">
        <f>D160</f>
        <v>0</v>
      </c>
      <c r="E159" s="133">
        <v>0</v>
      </c>
      <c r="F159" s="132">
        <f t="shared" si="7"/>
        <v>0</v>
      </c>
      <c r="G159" s="144"/>
    </row>
    <row r="160" spans="1:7" ht="18.75" customHeight="1">
      <c r="A160" s="135"/>
      <c r="B160" s="136" t="s">
        <v>103</v>
      </c>
      <c r="C160" s="137"/>
      <c r="D160" s="138">
        <f>D161</f>
        <v>0</v>
      </c>
      <c r="E160" s="139">
        <f>E161</f>
        <v>0</v>
      </c>
      <c r="F160" s="127">
        <f t="shared" si="7"/>
        <v>0</v>
      </c>
      <c r="G160" s="140"/>
    </row>
    <row r="161" spans="1:7" ht="18.75" customHeight="1">
      <c r="A161" s="172"/>
      <c r="B161" s="141"/>
      <c r="C161" s="137" t="s">
        <v>104</v>
      </c>
      <c r="D161" s="138">
        <v>0</v>
      </c>
      <c r="E161" s="142">
        <v>0</v>
      </c>
      <c r="F161" s="127">
        <f t="shared" si="7"/>
        <v>0</v>
      </c>
      <c r="G161" s="140"/>
    </row>
    <row r="162" spans="1:7" ht="18.75" customHeight="1">
      <c r="A162" s="227" t="s">
        <v>105</v>
      </c>
      <c r="B162" s="228"/>
      <c r="C162" s="228"/>
      <c r="D162" s="229">
        <f>D163+D165</f>
        <v>0</v>
      </c>
      <c r="E162" s="230">
        <f>E163+E165</f>
        <v>0</v>
      </c>
      <c r="F162" s="229">
        <f>F163+F165</f>
        <v>0</v>
      </c>
      <c r="G162" s="231"/>
    </row>
    <row r="163" spans="1:7" ht="18.75" customHeight="1">
      <c r="A163" s="146"/>
      <c r="B163" s="136" t="s">
        <v>105</v>
      </c>
      <c r="C163" s="137"/>
      <c r="D163" s="138">
        <f>D164</f>
        <v>0</v>
      </c>
      <c r="E163" s="139">
        <f>E164</f>
        <v>0</v>
      </c>
      <c r="F163" s="138">
        <f>D163-E163</f>
        <v>0</v>
      </c>
      <c r="G163" s="140"/>
    </row>
    <row r="164" spans="1:7" ht="18.75" customHeight="1">
      <c r="A164" s="135"/>
      <c r="B164" s="189"/>
      <c r="C164" s="141" t="s">
        <v>105</v>
      </c>
      <c r="D164" s="182">
        <v>0</v>
      </c>
      <c r="E164" s="183">
        <v>0</v>
      </c>
      <c r="F164" s="138">
        <f t="shared" ref="F164:F183" si="8">E164-D164</f>
        <v>0</v>
      </c>
      <c r="G164" s="207"/>
    </row>
    <row r="165" spans="1:7" ht="18.75" customHeight="1">
      <c r="A165" s="135"/>
      <c r="B165" s="145" t="s">
        <v>106</v>
      </c>
      <c r="C165" s="189"/>
      <c r="D165" s="182">
        <f>SUM(D166:D167)</f>
        <v>0</v>
      </c>
      <c r="E165" s="193">
        <f>SUM(E166:E167)</f>
        <v>0</v>
      </c>
      <c r="F165" s="182">
        <f t="shared" si="8"/>
        <v>0</v>
      </c>
      <c r="G165" s="207"/>
    </row>
    <row r="166" spans="1:7" ht="18.75" customHeight="1">
      <c r="A166" s="135"/>
      <c r="B166" s="145"/>
      <c r="C166" s="137" t="s">
        <v>107</v>
      </c>
      <c r="D166" s="138">
        <v>0</v>
      </c>
      <c r="E166" s="142">
        <v>0</v>
      </c>
      <c r="F166" s="182">
        <f t="shared" si="8"/>
        <v>0</v>
      </c>
      <c r="G166" s="140"/>
    </row>
    <row r="167" spans="1:7" ht="18.75" customHeight="1">
      <c r="A167" s="135"/>
      <c r="B167" s="145"/>
      <c r="C167" s="145" t="s">
        <v>108</v>
      </c>
      <c r="D167" s="185">
        <v>0</v>
      </c>
      <c r="E167" s="186">
        <v>0</v>
      </c>
      <c r="F167" s="182">
        <f t="shared" si="8"/>
        <v>0</v>
      </c>
      <c r="G167" s="232"/>
    </row>
    <row r="168" spans="1:7" ht="18.75" customHeight="1">
      <c r="A168" s="143" t="s">
        <v>109</v>
      </c>
      <c r="B168" s="191"/>
      <c r="C168" s="131"/>
      <c r="D168" s="132">
        <f>D169</f>
        <v>300</v>
      </c>
      <c r="E168" s="133">
        <f>E169</f>
        <v>300</v>
      </c>
      <c r="F168" s="132">
        <f t="shared" si="8"/>
        <v>0</v>
      </c>
      <c r="G168" s="144"/>
    </row>
    <row r="169" spans="1:7" ht="18.75" customHeight="1">
      <c r="A169" s="135"/>
      <c r="B169" s="136" t="s">
        <v>109</v>
      </c>
      <c r="C169" s="136"/>
      <c r="D169" s="138">
        <f>D170</f>
        <v>300</v>
      </c>
      <c r="E169" s="139">
        <f>E170</f>
        <v>300</v>
      </c>
      <c r="F169" s="138">
        <f t="shared" si="8"/>
        <v>0</v>
      </c>
      <c r="G169" s="150"/>
    </row>
    <row r="170" spans="1:7" ht="18.75" customHeight="1">
      <c r="A170" s="172"/>
      <c r="B170" s="141"/>
      <c r="C170" s="137" t="s">
        <v>110</v>
      </c>
      <c r="D170" s="138">
        <v>300</v>
      </c>
      <c r="E170" s="142">
        <v>300</v>
      </c>
      <c r="F170" s="138">
        <f t="shared" si="8"/>
        <v>0</v>
      </c>
      <c r="G170" s="140"/>
    </row>
    <row r="171" spans="1:7" ht="18.75" customHeight="1">
      <c r="A171" s="233" t="s">
        <v>156</v>
      </c>
      <c r="B171" s="228"/>
      <c r="C171" s="151"/>
      <c r="D171" s="234">
        <f>D172</f>
        <v>20031</v>
      </c>
      <c r="E171" s="235">
        <f>E172</f>
        <v>5836</v>
      </c>
      <c r="F171" s="234">
        <f t="shared" si="8"/>
        <v>-14195</v>
      </c>
      <c r="G171" s="236"/>
    </row>
    <row r="172" spans="1:7" ht="18.75" customHeight="1">
      <c r="A172" s="135"/>
      <c r="B172" s="205" t="s">
        <v>111</v>
      </c>
      <c r="C172" s="136"/>
      <c r="D172" s="148">
        <f>SUM(D173:D174)</f>
        <v>20031</v>
      </c>
      <c r="E172" s="149">
        <f>SUM(E173:E174)</f>
        <v>5836</v>
      </c>
      <c r="F172" s="138">
        <f t="shared" si="8"/>
        <v>-14195</v>
      </c>
      <c r="G172" s="150"/>
    </row>
    <row r="173" spans="1:7" ht="18.75" customHeight="1">
      <c r="A173" s="135"/>
      <c r="B173" s="145"/>
      <c r="C173" s="136" t="s">
        <v>112</v>
      </c>
      <c r="D173" s="138">
        <v>9831</v>
      </c>
      <c r="E173" s="142">
        <v>4736</v>
      </c>
      <c r="F173" s="138">
        <f>E173-D173</f>
        <v>-5095</v>
      </c>
      <c r="G173" s="150"/>
    </row>
    <row r="174" spans="1:7" ht="18.75" customHeight="1">
      <c r="A174" s="135"/>
      <c r="B174" s="145"/>
      <c r="C174" s="136" t="s">
        <v>113</v>
      </c>
      <c r="D174" s="138">
        <v>10200</v>
      </c>
      <c r="E174" s="142">
        <v>1100</v>
      </c>
      <c r="F174" s="138">
        <f t="shared" si="8"/>
        <v>-9100</v>
      </c>
      <c r="G174" s="150"/>
    </row>
    <row r="175" spans="1:7" ht="18.75" customHeight="1">
      <c r="A175" s="143" t="s">
        <v>114</v>
      </c>
      <c r="B175" s="191"/>
      <c r="C175" s="131"/>
      <c r="D175" s="132">
        <f>D176</f>
        <v>0</v>
      </c>
      <c r="E175" s="133">
        <f>E176</f>
        <v>0</v>
      </c>
      <c r="F175" s="132">
        <f t="shared" si="8"/>
        <v>0</v>
      </c>
      <c r="G175" s="144"/>
    </row>
    <row r="176" spans="1:7" ht="18.75" customHeight="1">
      <c r="A176" s="135"/>
      <c r="B176" s="136" t="s">
        <v>115</v>
      </c>
      <c r="C176" s="136"/>
      <c r="D176" s="148">
        <f>D177</f>
        <v>0</v>
      </c>
      <c r="E176" s="149">
        <f>E177</f>
        <v>0</v>
      </c>
      <c r="F176" s="138">
        <f t="shared" si="8"/>
        <v>0</v>
      </c>
      <c r="G176" s="150"/>
    </row>
    <row r="177" spans="1:7" ht="18.75" customHeight="1">
      <c r="A177" s="135"/>
      <c r="B177" s="145"/>
      <c r="C177" s="136" t="s">
        <v>115</v>
      </c>
      <c r="D177" s="148">
        <v>0</v>
      </c>
      <c r="E177" s="156">
        <v>0</v>
      </c>
      <c r="F177" s="138">
        <v>0</v>
      </c>
      <c r="G177" s="150"/>
    </row>
    <row r="178" spans="1:7" ht="18.75" customHeight="1">
      <c r="A178" s="143" t="s">
        <v>116</v>
      </c>
      <c r="B178" s="191"/>
      <c r="C178" s="131"/>
      <c r="D178" s="132">
        <f>D179</f>
        <v>0</v>
      </c>
      <c r="E178" s="133">
        <f>E179</f>
        <v>0</v>
      </c>
      <c r="F178" s="132">
        <f t="shared" ref="F178:F179" si="9">E178-D178</f>
        <v>0</v>
      </c>
      <c r="G178" s="144"/>
    </row>
    <row r="179" spans="1:7" ht="18.75" customHeight="1">
      <c r="A179" s="135"/>
      <c r="B179" s="136" t="s">
        <v>117</v>
      </c>
      <c r="C179" s="136"/>
      <c r="D179" s="148">
        <f>D180</f>
        <v>0</v>
      </c>
      <c r="E179" s="149">
        <f>E180</f>
        <v>0</v>
      </c>
      <c r="F179" s="138">
        <f t="shared" si="9"/>
        <v>0</v>
      </c>
      <c r="G179" s="150"/>
    </row>
    <row r="180" spans="1:7" ht="18.75" customHeight="1">
      <c r="A180" s="135"/>
      <c r="B180" s="145"/>
      <c r="C180" s="136" t="s">
        <v>118</v>
      </c>
      <c r="D180" s="148">
        <v>0</v>
      </c>
      <c r="E180" s="156">
        <v>0</v>
      </c>
      <c r="F180" s="138">
        <v>0</v>
      </c>
      <c r="G180" s="150"/>
    </row>
    <row r="181" spans="1:7" ht="18.75" customHeight="1">
      <c r="A181" s="143" t="s">
        <v>34</v>
      </c>
      <c r="B181" s="191"/>
      <c r="C181" s="131"/>
      <c r="D181" s="132">
        <f>D182</f>
        <v>0</v>
      </c>
      <c r="E181" s="133">
        <f>E182</f>
        <v>0</v>
      </c>
      <c r="F181" s="132">
        <f t="shared" si="8"/>
        <v>0</v>
      </c>
      <c r="G181" s="144"/>
    </row>
    <row r="182" spans="1:7" ht="18.75" customHeight="1">
      <c r="A182" s="135"/>
      <c r="B182" s="136" t="s">
        <v>119</v>
      </c>
      <c r="C182" s="136"/>
      <c r="D182" s="148">
        <f>D183</f>
        <v>0</v>
      </c>
      <c r="E182" s="149">
        <f>E183</f>
        <v>0</v>
      </c>
      <c r="F182" s="148">
        <f t="shared" si="8"/>
        <v>0</v>
      </c>
      <c r="G182" s="150"/>
    </row>
    <row r="183" spans="1:7" ht="18.75" customHeight="1" thickBot="1">
      <c r="A183" s="202"/>
      <c r="B183" s="160"/>
      <c r="C183" s="203" t="s">
        <v>119</v>
      </c>
      <c r="D183" s="162">
        <v>0</v>
      </c>
      <c r="E183" s="163">
        <v>0</v>
      </c>
      <c r="F183" s="162">
        <f t="shared" si="8"/>
        <v>0</v>
      </c>
      <c r="G183" s="165"/>
    </row>
  </sheetData>
  <sheetProtection algorithmName="SHA-512" hashValue="SRRsPm66NNfkAXV+6g1MWP4kiD7DoPqDZjnW3wf69f9yK1BjhumC9dzaMpYe6vivva850CYTcbMSqzBIGdxvsw==" saltValue="IWabmg6D6lMBaiMgmPdClA==" spinCount="100000" sheet="1" selectLockedCells="1"/>
  <protectedRanges>
    <protectedRange sqref="E162:F162 F165:F167 E103:F103 E104 E166:E169 E159 D49:E76 E112 E5:E16 E21:E22 E44:E45 E80:F80 E87 E91 E98:E99 E120 E145 E171:E172 E25:E33 E39:E40 E114 E36:E37 E175:E183 E147:E157 E161:E162 E164" name="범위1_1_1_1"/>
    <protectedRange sqref="E17:E20" name="범위1"/>
    <protectedRange sqref="E23:E24" name="범위1_1"/>
    <protectedRange sqref="E41:E43" name="범위1_3"/>
    <protectedRange sqref="E46:E48" name="범위1_4"/>
    <protectedRange sqref="E81:E86" name="범위1_5"/>
    <protectedRange sqref="E88:E90" name="범위1_6"/>
    <protectedRange sqref="E92:E97" name="범위1_7"/>
    <protectedRange sqref="E100:E102" name="범위1_8"/>
    <protectedRange sqref="E105:E109" name="범위1_9"/>
    <protectedRange sqref="E121:E126" name="범위1_14"/>
    <protectedRange sqref="E127:F127 F142 E128:E141 E143:E144 E147:E152" name="범위1_16"/>
    <protectedRange sqref="E154:E156" name="범위1_17"/>
    <protectedRange sqref="E158" name="범위1_15"/>
    <protectedRange sqref="E170" name="범위1_23"/>
    <protectedRange sqref="E173:E174" name="범위1_24"/>
    <protectedRange sqref="D4:E4 D38:E38 D77:E77 D113:E113 D146:E146" name="범위1_1_1_1_2"/>
    <protectedRange sqref="D36:D37 D5:D16 D21:D22 D25:D33 D39:D40 D44:D45" name="범위1_1_1_1_1"/>
    <protectedRange sqref="D17:D20" name="범위1_19"/>
    <protectedRange sqref="D23:D24" name="범위1_1_1"/>
    <protectedRange sqref="D34:D35" name="범위1_2_1"/>
    <protectedRange sqref="D41:D43" name="범위1_3_1"/>
    <protectedRange sqref="D46:D48" name="범위1_4_1"/>
    <protectedRange sqref="D112 D145 D159:D169 D80 D87 D91 D98:D99 D103:D104 D114 D120 D171:D172 D175:D183 D147:D157 E160 E163 E165" name="범위1_1_1_1_1_3"/>
    <protectedRange sqref="D81:D86" name="범위1_5_1_2"/>
    <protectedRange sqref="D88:D90" name="범위1_6_1_2"/>
    <protectedRange sqref="D92:D97" name="범위1_7_1_2"/>
    <protectedRange sqref="D100:D102" name="범위1_8_1_2"/>
    <protectedRange sqref="D105:D109" name="범위1_9_1_2"/>
    <protectedRange sqref="D110:D111" name="범위1_10_1_2"/>
    <protectedRange sqref="D115:D116" name="범위1_11_1"/>
    <protectedRange sqref="D117" name="범위1_12_1"/>
    <protectedRange sqref="D118:D119" name="범위1_13_1"/>
    <protectedRange sqref="D121:D126" name="범위1_14_1"/>
    <protectedRange sqref="D127:D144 D147:D152 E142" name="범위1_16_1"/>
    <protectedRange sqref="D154:D155" name="범위1_17_1"/>
    <protectedRange sqref="D156" name="범위1_18_1"/>
    <protectedRange sqref="D158" name="범위1_15_1"/>
    <protectedRange sqref="D170" name="범위1_23_1"/>
    <protectedRange sqref="D173:D174" name="범위1_24_1_1"/>
  </protectedRanges>
  <mergeCells count="3">
    <mergeCell ref="A1:G1"/>
    <mergeCell ref="A5:C5"/>
    <mergeCell ref="A78:C78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4" fitToHeight="0" orientation="portrait" r:id="rId1"/>
  <headerFooter>
    <oddFooter>&amp;C승가원행복마을</oddFooter>
  </headerFooter>
  <rowBreaks count="4" manualBreakCount="4">
    <brk id="36" max="16383" man="1"/>
    <brk id="75" max="16383" man="1"/>
    <brk id="111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AA31-4BAE-41A1-A50E-6542897E8664}">
  <sheetPr>
    <pageSetUpPr fitToPage="1"/>
  </sheetPr>
  <dimension ref="A1:G318"/>
  <sheetViews>
    <sheetView showGridLines="0" view="pageBreakPreview" topLeftCell="A130" zoomScaleNormal="100" zoomScaleSheetLayoutView="100" workbookViewId="0">
      <selection activeCell="E152" sqref="E152"/>
    </sheetView>
  </sheetViews>
  <sheetFormatPr defaultColWidth="9" defaultRowHeight="18" customHeight="1"/>
  <cols>
    <col min="1" max="1" width="10.625" style="1" customWidth="1"/>
    <col min="2" max="2" width="12.375" style="1" customWidth="1"/>
    <col min="3" max="3" width="15" style="1" customWidth="1"/>
    <col min="4" max="5" width="13.25" style="1" customWidth="1"/>
    <col min="6" max="6" width="12.375" style="4" customWidth="1"/>
    <col min="7" max="7" width="6.875" style="1" customWidth="1"/>
    <col min="8" max="16384" width="9" style="1"/>
  </cols>
  <sheetData>
    <row r="1" spans="1:7" ht="24.75" customHeight="1">
      <c r="A1" s="625" t="s">
        <v>157</v>
      </c>
      <c r="B1" s="625"/>
      <c r="C1" s="625"/>
      <c r="D1" s="625"/>
      <c r="E1" s="625"/>
      <c r="F1" s="625"/>
      <c r="G1" s="625"/>
    </row>
    <row r="2" spans="1:7" ht="18" customHeight="1">
      <c r="A2" s="238"/>
      <c r="B2" s="238"/>
      <c r="C2" s="238"/>
      <c r="D2" s="238"/>
      <c r="E2" s="238"/>
      <c r="F2" s="238"/>
      <c r="G2" s="238"/>
    </row>
    <row r="3" spans="1:7" s="14" customFormat="1" ht="18" customHeight="1" thickBot="1">
      <c r="A3" s="6" t="s">
        <v>158</v>
      </c>
      <c r="B3" s="6"/>
      <c r="C3" s="6"/>
      <c r="D3" s="2"/>
      <c r="E3" s="2"/>
      <c r="F3" s="4"/>
      <c r="G3" s="239" t="s">
        <v>159</v>
      </c>
    </row>
    <row r="4" spans="1:7" ht="30" customHeight="1">
      <c r="A4" s="240" t="s">
        <v>160</v>
      </c>
      <c r="B4" s="241" t="s">
        <v>161</v>
      </c>
      <c r="C4" s="241" t="s">
        <v>162</v>
      </c>
      <c r="D4" s="10" t="s">
        <v>6</v>
      </c>
      <c r="E4" s="11" t="s">
        <v>7</v>
      </c>
      <c r="F4" s="242" t="s">
        <v>163</v>
      </c>
      <c r="G4" s="243" t="s">
        <v>164</v>
      </c>
    </row>
    <row r="5" spans="1:7" ht="24.75" customHeight="1">
      <c r="A5" s="626" t="s">
        <v>165</v>
      </c>
      <c r="B5" s="627"/>
      <c r="C5" s="628"/>
      <c r="D5" s="244">
        <f>D6+D57+D97</f>
        <v>3891421</v>
      </c>
      <c r="E5" s="245">
        <f>E6+E57+E97</f>
        <v>2920036</v>
      </c>
      <c r="F5" s="244">
        <f>F6+F57+F97</f>
        <v>-971385</v>
      </c>
      <c r="G5" s="246"/>
    </row>
    <row r="6" spans="1:7" s="14" customFormat="1" ht="24.75" customHeight="1">
      <c r="A6" s="636" t="s">
        <v>166</v>
      </c>
      <c r="B6" s="637"/>
      <c r="C6" s="638"/>
      <c r="D6" s="247">
        <f>D7+D10+D23+D26+D32+D38+D42+D47+D52</f>
        <v>3393483</v>
      </c>
      <c r="E6" s="248">
        <f>E7+E10+E23+E26+E32+E38+E42+E47+E52</f>
        <v>2797820</v>
      </c>
      <c r="F6" s="247">
        <f>F7+F10+F23+F26+F32+F38+F42+F47+F52</f>
        <v>-595663</v>
      </c>
      <c r="G6" s="249"/>
    </row>
    <row r="7" spans="1:7" ht="18.75" customHeight="1">
      <c r="A7" s="250" t="s">
        <v>167</v>
      </c>
      <c r="B7" s="251"/>
      <c r="C7" s="251"/>
      <c r="D7" s="252">
        <f t="shared" ref="D7:F8" si="0">D8</f>
        <v>0</v>
      </c>
      <c r="E7" s="253">
        <f t="shared" si="0"/>
        <v>0</v>
      </c>
      <c r="F7" s="252">
        <f t="shared" si="0"/>
        <v>0</v>
      </c>
      <c r="G7" s="254"/>
    </row>
    <row r="8" spans="1:7" ht="18.75" customHeight="1">
      <c r="A8" s="255"/>
      <c r="B8" s="256" t="s">
        <v>168</v>
      </c>
      <c r="C8" s="257"/>
      <c r="D8" s="26">
        <f t="shared" si="0"/>
        <v>0</v>
      </c>
      <c r="E8" s="30">
        <f t="shared" si="0"/>
        <v>0</v>
      </c>
      <c r="F8" s="26">
        <f t="shared" si="0"/>
        <v>0</v>
      </c>
      <c r="G8" s="258"/>
    </row>
    <row r="9" spans="1:7" ht="18.75" customHeight="1">
      <c r="A9" s="255"/>
      <c r="B9" s="259"/>
      <c r="C9" s="260" t="s">
        <v>168</v>
      </c>
      <c r="D9" s="26">
        <v>0</v>
      </c>
      <c r="E9" s="30">
        <v>0</v>
      </c>
      <c r="F9" s="26">
        <f>E9-D9</f>
        <v>0</v>
      </c>
      <c r="G9" s="258"/>
    </row>
    <row r="10" spans="1:7" ht="18.75" customHeight="1">
      <c r="A10" s="250" t="s">
        <v>169</v>
      </c>
      <c r="B10" s="261"/>
      <c r="C10" s="261"/>
      <c r="D10" s="20">
        <f>D11</f>
        <v>248808</v>
      </c>
      <c r="E10" s="262">
        <f>E11</f>
        <v>178464</v>
      </c>
      <c r="F10" s="20">
        <f>F11</f>
        <v>-70344</v>
      </c>
      <c r="G10" s="263"/>
    </row>
    <row r="11" spans="1:7" ht="18.75" customHeight="1">
      <c r="A11" s="264"/>
      <c r="B11" s="256" t="s">
        <v>169</v>
      </c>
      <c r="C11" s="265"/>
      <c r="D11" s="26">
        <f>SUM(D12:D22)</f>
        <v>248808</v>
      </c>
      <c r="E11" s="30">
        <f>SUM(E12:E22)</f>
        <v>178464</v>
      </c>
      <c r="F11" s="26">
        <f>SUM(F12:F22)</f>
        <v>-70344</v>
      </c>
      <c r="G11" s="266"/>
    </row>
    <row r="12" spans="1:7" ht="18.75" customHeight="1">
      <c r="A12" s="264"/>
      <c r="B12" s="267"/>
      <c r="C12" s="260" t="s">
        <v>170</v>
      </c>
      <c r="D12" s="26">
        <v>0</v>
      </c>
      <c r="E12" s="30">
        <v>0</v>
      </c>
      <c r="F12" s="268">
        <f t="shared" ref="F12:F22" si="1">E12-D12</f>
        <v>0</v>
      </c>
      <c r="G12" s="266"/>
    </row>
    <row r="13" spans="1:7" ht="18.75" customHeight="1">
      <c r="A13" s="264"/>
      <c r="B13" s="267"/>
      <c r="C13" s="260" t="s">
        <v>171</v>
      </c>
      <c r="D13" s="26">
        <v>357</v>
      </c>
      <c r="E13" s="30">
        <v>426</v>
      </c>
      <c r="F13" s="268">
        <f t="shared" si="1"/>
        <v>69</v>
      </c>
      <c r="G13" s="266"/>
    </row>
    <row r="14" spans="1:7" ht="18.75" customHeight="1">
      <c r="A14" s="264"/>
      <c r="B14" s="267"/>
      <c r="C14" s="260" t="s">
        <v>172</v>
      </c>
      <c r="D14" s="26">
        <v>10974</v>
      </c>
      <c r="E14" s="30">
        <v>7633</v>
      </c>
      <c r="F14" s="268">
        <f t="shared" si="1"/>
        <v>-3341</v>
      </c>
      <c r="G14" s="266"/>
    </row>
    <row r="15" spans="1:7" ht="18.75" customHeight="1">
      <c r="A15" s="264"/>
      <c r="B15" s="267"/>
      <c r="C15" s="260" t="s">
        <v>173</v>
      </c>
      <c r="D15" s="26">
        <v>26463</v>
      </c>
      <c r="E15" s="30">
        <v>23513</v>
      </c>
      <c r="F15" s="268">
        <f t="shared" si="1"/>
        <v>-2950</v>
      </c>
      <c r="G15" s="266"/>
    </row>
    <row r="16" spans="1:7" ht="18.75" customHeight="1">
      <c r="A16" s="264"/>
      <c r="B16" s="267"/>
      <c r="C16" s="260" t="s">
        <v>174</v>
      </c>
      <c r="D16" s="26">
        <v>0</v>
      </c>
      <c r="E16" s="30">
        <v>0</v>
      </c>
      <c r="F16" s="268">
        <f t="shared" si="1"/>
        <v>0</v>
      </c>
      <c r="G16" s="266"/>
    </row>
    <row r="17" spans="1:7" ht="18.75" customHeight="1">
      <c r="A17" s="264"/>
      <c r="B17" s="267"/>
      <c r="C17" s="260" t="s">
        <v>175</v>
      </c>
      <c r="D17" s="26">
        <v>34436</v>
      </c>
      <c r="E17" s="30">
        <v>24714</v>
      </c>
      <c r="F17" s="268">
        <f t="shared" si="1"/>
        <v>-9722</v>
      </c>
      <c r="G17" s="266"/>
    </row>
    <row r="18" spans="1:7" ht="18.75" customHeight="1">
      <c r="A18" s="264"/>
      <c r="B18" s="267"/>
      <c r="C18" s="260" t="s">
        <v>176</v>
      </c>
      <c r="D18" s="26">
        <v>42360</v>
      </c>
      <c r="E18" s="30">
        <v>37944</v>
      </c>
      <c r="F18" s="268">
        <f t="shared" si="1"/>
        <v>-4416</v>
      </c>
      <c r="G18" s="266"/>
    </row>
    <row r="19" spans="1:7" ht="18.75" customHeight="1">
      <c r="A19" s="264"/>
      <c r="B19" s="267"/>
      <c r="C19" s="260" t="s">
        <v>177</v>
      </c>
      <c r="D19" s="26">
        <v>0</v>
      </c>
      <c r="E19" s="30">
        <v>0</v>
      </c>
      <c r="F19" s="268">
        <f t="shared" si="1"/>
        <v>0</v>
      </c>
      <c r="G19" s="266"/>
    </row>
    <row r="20" spans="1:7" ht="18.75" customHeight="1">
      <c r="A20" s="264"/>
      <c r="B20" s="267"/>
      <c r="C20" s="260" t="s">
        <v>178</v>
      </c>
      <c r="D20" s="26">
        <v>35175</v>
      </c>
      <c r="E20" s="30">
        <v>27002</v>
      </c>
      <c r="F20" s="268">
        <f t="shared" si="1"/>
        <v>-8173</v>
      </c>
      <c r="G20" s="266"/>
    </row>
    <row r="21" spans="1:7" ht="18.75" customHeight="1">
      <c r="A21" s="264"/>
      <c r="B21" s="267"/>
      <c r="C21" s="260" t="s">
        <v>179</v>
      </c>
      <c r="D21" s="26">
        <v>0</v>
      </c>
      <c r="E21" s="30">
        <v>0</v>
      </c>
      <c r="F21" s="268">
        <f t="shared" si="1"/>
        <v>0</v>
      </c>
      <c r="G21" s="266"/>
    </row>
    <row r="22" spans="1:7" ht="18.75" customHeight="1">
      <c r="A22" s="264"/>
      <c r="B22" s="269"/>
      <c r="C22" s="260" t="s">
        <v>180</v>
      </c>
      <c r="D22" s="26">
        <v>99043</v>
      </c>
      <c r="E22" s="30">
        <v>57232</v>
      </c>
      <c r="F22" s="268">
        <f t="shared" si="1"/>
        <v>-41811</v>
      </c>
      <c r="G22" s="266"/>
    </row>
    <row r="23" spans="1:7" ht="18.75" customHeight="1">
      <c r="A23" s="250" t="s">
        <v>181</v>
      </c>
      <c r="B23" s="270"/>
      <c r="C23" s="271"/>
      <c r="D23" s="20">
        <f>D24</f>
        <v>0</v>
      </c>
      <c r="E23" s="262">
        <f>E24</f>
        <v>0</v>
      </c>
      <c r="F23" s="20">
        <v>0</v>
      </c>
      <c r="G23" s="263"/>
    </row>
    <row r="24" spans="1:7" ht="18.75" customHeight="1">
      <c r="A24" s="264"/>
      <c r="B24" s="272" t="s">
        <v>181</v>
      </c>
      <c r="C24" s="260"/>
      <c r="D24" s="26">
        <f>D25</f>
        <v>0</v>
      </c>
      <c r="E24" s="30">
        <f>E25</f>
        <v>0</v>
      </c>
      <c r="F24" s="26">
        <v>0</v>
      </c>
      <c r="G24" s="266"/>
    </row>
    <row r="25" spans="1:7" ht="18.75" customHeight="1">
      <c r="A25" s="264"/>
      <c r="B25" s="269"/>
      <c r="C25" s="260" t="s">
        <v>181</v>
      </c>
      <c r="D25" s="26">
        <v>0</v>
      </c>
      <c r="E25" s="30">
        <v>0</v>
      </c>
      <c r="F25" s="268">
        <f>E25-D25</f>
        <v>0</v>
      </c>
      <c r="G25" s="266"/>
    </row>
    <row r="26" spans="1:7" ht="18.75" customHeight="1">
      <c r="A26" s="250" t="s">
        <v>182</v>
      </c>
      <c r="B26" s="261"/>
      <c r="C26" s="261"/>
      <c r="D26" s="20">
        <f>D27</f>
        <v>2416648</v>
      </c>
      <c r="E26" s="262">
        <f>E27</f>
        <v>2211356</v>
      </c>
      <c r="F26" s="20">
        <f>F27</f>
        <v>-205292</v>
      </c>
      <c r="G26" s="263"/>
    </row>
    <row r="27" spans="1:7" ht="18.75" customHeight="1">
      <c r="A27" s="273"/>
      <c r="B27" s="272" t="s">
        <v>182</v>
      </c>
      <c r="C27" s="274"/>
      <c r="D27" s="26">
        <f>SUM(D28:D31)</f>
        <v>2416648</v>
      </c>
      <c r="E27" s="30">
        <f>SUM(E28:E31)</f>
        <v>2211356</v>
      </c>
      <c r="F27" s="26">
        <f>SUM(F28:F31)</f>
        <v>-205292</v>
      </c>
      <c r="G27" s="266"/>
    </row>
    <row r="28" spans="1:7" ht="18.75" customHeight="1">
      <c r="A28" s="273"/>
      <c r="B28" s="275"/>
      <c r="C28" s="274" t="s">
        <v>183</v>
      </c>
      <c r="D28" s="26">
        <v>0</v>
      </c>
      <c r="E28" s="30">
        <v>0</v>
      </c>
      <c r="F28" s="268">
        <f>E28-D28</f>
        <v>0</v>
      </c>
      <c r="G28" s="266"/>
    </row>
    <row r="29" spans="1:7" ht="18.75" customHeight="1">
      <c r="A29" s="273"/>
      <c r="B29" s="275"/>
      <c r="C29" s="274" t="s">
        <v>184</v>
      </c>
      <c r="D29" s="26">
        <v>1507649</v>
      </c>
      <c r="E29" s="30">
        <v>1436217</v>
      </c>
      <c r="F29" s="268">
        <f>E29-D29</f>
        <v>-71432</v>
      </c>
      <c r="G29" s="266"/>
    </row>
    <row r="30" spans="1:7" ht="18.75" customHeight="1">
      <c r="A30" s="273"/>
      <c r="B30" s="275"/>
      <c r="C30" s="274" t="s">
        <v>185</v>
      </c>
      <c r="D30" s="26">
        <v>245591</v>
      </c>
      <c r="E30" s="30">
        <v>256855</v>
      </c>
      <c r="F30" s="268">
        <f>E30-D30</f>
        <v>11264</v>
      </c>
      <c r="G30" s="266"/>
    </row>
    <row r="31" spans="1:7" ht="18.75" customHeight="1">
      <c r="A31" s="273"/>
      <c r="B31" s="275"/>
      <c r="C31" s="274" t="s">
        <v>186</v>
      </c>
      <c r="D31" s="26">
        <v>663408</v>
      </c>
      <c r="E31" s="30">
        <v>518284</v>
      </c>
      <c r="F31" s="268">
        <f>E31-D31</f>
        <v>-145124</v>
      </c>
      <c r="G31" s="266"/>
    </row>
    <row r="32" spans="1:7" ht="18.75" customHeight="1">
      <c r="A32" s="250" t="s">
        <v>187</v>
      </c>
      <c r="B32" s="276"/>
      <c r="C32" s="277"/>
      <c r="D32" s="42">
        <f>D33</f>
        <v>134700</v>
      </c>
      <c r="E32" s="278">
        <f>E33</f>
        <v>101020</v>
      </c>
      <c r="F32" s="42">
        <f>F33</f>
        <v>-33680</v>
      </c>
      <c r="G32" s="279"/>
    </row>
    <row r="33" spans="1:7" ht="18.75" customHeight="1">
      <c r="A33" s="273"/>
      <c r="B33" s="272" t="s">
        <v>187</v>
      </c>
      <c r="C33" s="280"/>
      <c r="D33" s="36">
        <f>SUM(D34:D35)</f>
        <v>134700</v>
      </c>
      <c r="E33" s="39">
        <f>SUM(E34:E35)</f>
        <v>101020</v>
      </c>
      <c r="F33" s="36">
        <f>SUM(F34:F35)</f>
        <v>-33680</v>
      </c>
      <c r="G33" s="281"/>
    </row>
    <row r="34" spans="1:7" ht="18.75" customHeight="1">
      <c r="A34" s="273"/>
      <c r="B34" s="275"/>
      <c r="C34" s="280" t="s">
        <v>188</v>
      </c>
      <c r="D34" s="36">
        <v>31500</v>
      </c>
      <c r="E34" s="39">
        <v>21500</v>
      </c>
      <c r="F34" s="36">
        <f>E34-D34</f>
        <v>-10000</v>
      </c>
      <c r="G34" s="281"/>
    </row>
    <row r="35" spans="1:7" ht="18.75" customHeight="1" thickBot="1">
      <c r="A35" s="282"/>
      <c r="B35" s="283"/>
      <c r="C35" s="284" t="s">
        <v>189</v>
      </c>
      <c r="D35" s="61">
        <v>103200</v>
      </c>
      <c r="E35" s="62">
        <v>79520</v>
      </c>
      <c r="F35" s="61">
        <f>E35-D35</f>
        <v>-23680</v>
      </c>
      <c r="G35" s="285"/>
    </row>
    <row r="36" spans="1:7" ht="18.75" customHeight="1" thickBot="1">
      <c r="A36" s="286" t="s">
        <v>158</v>
      </c>
      <c r="B36" s="286"/>
      <c r="C36" s="286"/>
      <c r="D36" s="53"/>
      <c r="E36" s="2"/>
      <c r="F36" s="54"/>
      <c r="G36" s="239" t="s">
        <v>159</v>
      </c>
    </row>
    <row r="37" spans="1:7" ht="30" customHeight="1">
      <c r="A37" s="240" t="s">
        <v>160</v>
      </c>
      <c r="B37" s="241" t="s">
        <v>161</v>
      </c>
      <c r="C37" s="241" t="s">
        <v>162</v>
      </c>
      <c r="D37" s="55" t="s">
        <v>6</v>
      </c>
      <c r="E37" s="11" t="s">
        <v>7</v>
      </c>
      <c r="F37" s="287" t="s">
        <v>163</v>
      </c>
      <c r="G37" s="243" t="s">
        <v>164</v>
      </c>
    </row>
    <row r="38" spans="1:7" ht="18.75" customHeight="1">
      <c r="A38" s="250" t="s">
        <v>190</v>
      </c>
      <c r="B38" s="288"/>
      <c r="C38" s="289"/>
      <c r="D38" s="20">
        <f>D39</f>
        <v>0</v>
      </c>
      <c r="E38" s="262">
        <f>E39</f>
        <v>0</v>
      </c>
      <c r="F38" s="20">
        <v>0</v>
      </c>
      <c r="G38" s="290"/>
    </row>
    <row r="39" spans="1:7" ht="18.75" customHeight="1">
      <c r="A39" s="273"/>
      <c r="B39" s="291" t="s">
        <v>190</v>
      </c>
      <c r="C39" s="292"/>
      <c r="D39" s="70">
        <f>SUM(D40:D41)</f>
        <v>0</v>
      </c>
      <c r="E39" s="71">
        <f>SUM(E40:E41)</f>
        <v>0</v>
      </c>
      <c r="F39" s="70">
        <v>0</v>
      </c>
      <c r="G39" s="246"/>
    </row>
    <row r="40" spans="1:7" ht="18.75" customHeight="1">
      <c r="A40" s="273"/>
      <c r="B40" s="275"/>
      <c r="C40" s="292" t="s">
        <v>191</v>
      </c>
      <c r="D40" s="70">
        <v>0</v>
      </c>
      <c r="E40" s="71">
        <v>0</v>
      </c>
      <c r="F40" s="268">
        <f>E40-D40</f>
        <v>0</v>
      </c>
      <c r="G40" s="246"/>
    </row>
    <row r="41" spans="1:7" ht="18.75" customHeight="1">
      <c r="A41" s="293"/>
      <c r="B41" s="294"/>
      <c r="C41" s="292" t="s">
        <v>192</v>
      </c>
      <c r="D41" s="70">
        <v>0</v>
      </c>
      <c r="E41" s="71">
        <v>0</v>
      </c>
      <c r="F41" s="268">
        <f>E41-D41</f>
        <v>0</v>
      </c>
      <c r="G41" s="246"/>
    </row>
    <row r="42" spans="1:7" ht="18.75" customHeight="1">
      <c r="A42" s="295" t="s">
        <v>193</v>
      </c>
      <c r="B42" s="296"/>
      <c r="C42" s="296"/>
      <c r="D42" s="107">
        <f>D43</f>
        <v>290480</v>
      </c>
      <c r="E42" s="297">
        <f>E43</f>
        <v>295480</v>
      </c>
      <c r="F42" s="107">
        <f>F43</f>
        <v>5000</v>
      </c>
      <c r="G42" s="298"/>
    </row>
    <row r="43" spans="1:7" ht="18.75" customHeight="1">
      <c r="A43" s="273"/>
      <c r="B43" s="299" t="s">
        <v>193</v>
      </c>
      <c r="C43" s="292"/>
      <c r="D43" s="70">
        <f>SUM(D44:D46)</f>
        <v>290480</v>
      </c>
      <c r="E43" s="71">
        <f>SUM(E44:E46)</f>
        <v>295480</v>
      </c>
      <c r="F43" s="70">
        <f>SUM(F44:F46)</f>
        <v>5000</v>
      </c>
      <c r="G43" s="246"/>
    </row>
    <row r="44" spans="1:7" ht="18.75" customHeight="1">
      <c r="A44" s="273"/>
      <c r="B44" s="275"/>
      <c r="C44" s="300" t="s">
        <v>194</v>
      </c>
      <c r="D44" s="103">
        <v>15000</v>
      </c>
      <c r="E44" s="104">
        <v>20000</v>
      </c>
      <c r="F44" s="268">
        <f>E44-D44</f>
        <v>5000</v>
      </c>
      <c r="G44" s="301"/>
    </row>
    <row r="45" spans="1:7" ht="18.75" customHeight="1">
      <c r="A45" s="273"/>
      <c r="B45" s="291"/>
      <c r="C45" s="274" t="s">
        <v>195</v>
      </c>
      <c r="D45" s="26">
        <v>275480</v>
      </c>
      <c r="E45" s="30">
        <v>275480</v>
      </c>
      <c r="F45" s="268">
        <f>E45-D45</f>
        <v>0</v>
      </c>
      <c r="G45" s="266"/>
    </row>
    <row r="46" spans="1:7" ht="18.75" customHeight="1">
      <c r="A46" s="293"/>
      <c r="B46" s="302"/>
      <c r="C46" s="303" t="s">
        <v>196</v>
      </c>
      <c r="D46" s="26">
        <v>0</v>
      </c>
      <c r="E46" s="30">
        <v>0</v>
      </c>
      <c r="F46" s="268">
        <f>E46-D46</f>
        <v>0</v>
      </c>
      <c r="G46" s="266"/>
    </row>
    <row r="47" spans="1:7" ht="18.75" customHeight="1">
      <c r="A47" s="250" t="s">
        <v>197</v>
      </c>
      <c r="B47" s="304"/>
      <c r="C47" s="305"/>
      <c r="D47" s="20">
        <f>D48</f>
        <v>292147</v>
      </c>
      <c r="E47" s="262">
        <f>E48</f>
        <v>0</v>
      </c>
      <c r="F47" s="20">
        <f>F48</f>
        <v>-292147</v>
      </c>
      <c r="G47" s="290"/>
    </row>
    <row r="48" spans="1:7" s="14" customFormat="1" ht="18.75" customHeight="1">
      <c r="A48" s="306"/>
      <c r="B48" s="272" t="s">
        <v>197</v>
      </c>
      <c r="C48" s="307"/>
      <c r="D48" s="26">
        <f>SUM(D49:D51)</f>
        <v>292147</v>
      </c>
      <c r="E48" s="30">
        <f>SUM(E49:E51)</f>
        <v>0</v>
      </c>
      <c r="F48" s="26">
        <f>SUM(F49:F51)</f>
        <v>-292147</v>
      </c>
      <c r="G48" s="308"/>
    </row>
    <row r="49" spans="1:7" ht="18.75" customHeight="1">
      <c r="A49" s="306"/>
      <c r="B49" s="275"/>
      <c r="C49" s="309" t="s">
        <v>198</v>
      </c>
      <c r="D49" s="36">
        <v>225515</v>
      </c>
      <c r="E49" s="39">
        <v>0</v>
      </c>
      <c r="F49" s="268">
        <f>E49-D49</f>
        <v>-225515</v>
      </c>
      <c r="G49" s="281"/>
    </row>
    <row r="50" spans="1:7" s="311" customFormat="1" ht="18.75" customHeight="1">
      <c r="A50" s="306"/>
      <c r="B50" s="275"/>
      <c r="C50" s="310" t="s">
        <v>199</v>
      </c>
      <c r="D50" s="36">
        <v>66632</v>
      </c>
      <c r="E50" s="39">
        <v>0</v>
      </c>
      <c r="F50" s="268">
        <f>E50-D50</f>
        <v>-66632</v>
      </c>
      <c r="G50" s="281"/>
    </row>
    <row r="51" spans="1:7" ht="18.75" customHeight="1">
      <c r="A51" s="306"/>
      <c r="B51" s="275"/>
      <c r="C51" s="309" t="s">
        <v>200</v>
      </c>
      <c r="D51" s="36">
        <v>0</v>
      </c>
      <c r="E51" s="39">
        <v>0</v>
      </c>
      <c r="F51" s="268">
        <f>E51-D51</f>
        <v>0</v>
      </c>
      <c r="G51" s="281"/>
    </row>
    <row r="52" spans="1:7" ht="18.75" customHeight="1">
      <c r="A52" s="250" t="s">
        <v>201</v>
      </c>
      <c r="B52" s="261"/>
      <c r="C52" s="261"/>
      <c r="D52" s="20">
        <f>D53</f>
        <v>10700</v>
      </c>
      <c r="E52" s="262">
        <f>E53</f>
        <v>11500</v>
      </c>
      <c r="F52" s="20">
        <f>E52-D52</f>
        <v>800</v>
      </c>
      <c r="G52" s="263"/>
    </row>
    <row r="53" spans="1:7" ht="18.75" customHeight="1">
      <c r="A53" s="273"/>
      <c r="B53" s="272" t="s">
        <v>201</v>
      </c>
      <c r="C53" s="312"/>
      <c r="D53" s="26">
        <f>SUM(D54:D56)</f>
        <v>10700</v>
      </c>
      <c r="E53" s="30">
        <f>SUM(E54:E56)</f>
        <v>11500</v>
      </c>
      <c r="F53" s="26">
        <f>SUM(F54:F56)</f>
        <v>800</v>
      </c>
      <c r="G53" s="266"/>
    </row>
    <row r="54" spans="1:7" ht="18.75" customHeight="1">
      <c r="A54" s="273"/>
      <c r="B54" s="275"/>
      <c r="C54" s="312" t="s">
        <v>202</v>
      </c>
      <c r="D54" s="26">
        <v>2000</v>
      </c>
      <c r="E54" s="30">
        <v>3000</v>
      </c>
      <c r="F54" s="268">
        <f>E54-D54</f>
        <v>1000</v>
      </c>
      <c r="G54" s="266"/>
    </row>
    <row r="55" spans="1:7" ht="18.75" customHeight="1">
      <c r="A55" s="273"/>
      <c r="B55" s="275"/>
      <c r="C55" s="274" t="s">
        <v>203</v>
      </c>
      <c r="D55" s="26">
        <v>6500</v>
      </c>
      <c r="E55" s="30">
        <v>6500</v>
      </c>
      <c r="F55" s="268">
        <f>E55-D55</f>
        <v>0</v>
      </c>
      <c r="G55" s="266"/>
    </row>
    <row r="56" spans="1:7" ht="18.75" customHeight="1">
      <c r="A56" s="293"/>
      <c r="B56" s="294"/>
      <c r="C56" s="274" t="s">
        <v>204</v>
      </c>
      <c r="D56" s="26">
        <v>2200</v>
      </c>
      <c r="E56" s="30">
        <v>2000</v>
      </c>
      <c r="F56" s="268">
        <f>E56-D56</f>
        <v>-200</v>
      </c>
      <c r="G56" s="266"/>
    </row>
    <row r="57" spans="1:7" ht="24.75" customHeight="1">
      <c r="A57" s="636" t="s">
        <v>205</v>
      </c>
      <c r="B57" s="637"/>
      <c r="C57" s="638"/>
      <c r="D57" s="313">
        <f>D58+D61+D64+D67+D75+D79+D83+D87+D92</f>
        <v>397267</v>
      </c>
      <c r="E57" s="314">
        <f>E58+E61+E64+E67+E75+E79+E83+E87+E92</f>
        <v>60780</v>
      </c>
      <c r="F57" s="313">
        <f>F58+F61+F64+F67+F75+F79+F83+F87+F92</f>
        <v>-336487</v>
      </c>
      <c r="G57" s="315"/>
    </row>
    <row r="58" spans="1:7" ht="18.75" customHeight="1">
      <c r="A58" s="250" t="s">
        <v>167</v>
      </c>
      <c r="B58" s="251"/>
      <c r="C58" s="251"/>
      <c r="D58" s="252">
        <f t="shared" ref="D58:F58" si="2">D59</f>
        <v>0</v>
      </c>
      <c r="E58" s="253">
        <f t="shared" si="2"/>
        <v>0</v>
      </c>
      <c r="F58" s="252">
        <f t="shared" si="2"/>
        <v>0</v>
      </c>
      <c r="G58" s="290"/>
    </row>
    <row r="59" spans="1:7" ht="18.75" customHeight="1">
      <c r="A59" s="255"/>
      <c r="B59" s="256" t="s">
        <v>168</v>
      </c>
      <c r="C59" s="316"/>
      <c r="D59" s="26">
        <f>D60</f>
        <v>0</v>
      </c>
      <c r="E59" s="30">
        <f>E60</f>
        <v>0</v>
      </c>
      <c r="F59" s="26">
        <f>F60</f>
        <v>0</v>
      </c>
      <c r="G59" s="258"/>
    </row>
    <row r="60" spans="1:7" ht="18.75" customHeight="1">
      <c r="A60" s="255"/>
      <c r="B60" s="259"/>
      <c r="C60" s="260" t="s">
        <v>168</v>
      </c>
      <c r="D60" s="26">
        <v>0</v>
      </c>
      <c r="E60" s="30">
        <v>0</v>
      </c>
      <c r="F60" s="26">
        <f>E60-D60</f>
        <v>0</v>
      </c>
      <c r="G60" s="258"/>
    </row>
    <row r="61" spans="1:7" ht="18.75" customHeight="1">
      <c r="A61" s="250" t="s">
        <v>169</v>
      </c>
      <c r="B61" s="261"/>
      <c r="C61" s="261"/>
      <c r="D61" s="20">
        <f>D62</f>
        <v>117390</v>
      </c>
      <c r="E61" s="262">
        <f>E62</f>
        <v>60480</v>
      </c>
      <c r="F61" s="20">
        <f>F62</f>
        <v>-56910</v>
      </c>
      <c r="G61" s="263"/>
    </row>
    <row r="62" spans="1:7" ht="18.75" customHeight="1">
      <c r="A62" s="264"/>
      <c r="B62" s="256" t="s">
        <v>169</v>
      </c>
      <c r="C62" s="265"/>
      <c r="D62" s="26">
        <f t="shared" ref="D62:F62" si="3">D63</f>
        <v>117390</v>
      </c>
      <c r="E62" s="30">
        <f t="shared" si="3"/>
        <v>60480</v>
      </c>
      <c r="F62" s="26">
        <f t="shared" si="3"/>
        <v>-56910</v>
      </c>
      <c r="G62" s="266"/>
    </row>
    <row r="63" spans="1:7" ht="18.75" customHeight="1">
      <c r="A63" s="264"/>
      <c r="B63" s="267"/>
      <c r="C63" s="260" t="s">
        <v>206</v>
      </c>
      <c r="D63" s="26">
        <v>117390</v>
      </c>
      <c r="E63" s="30">
        <v>60480</v>
      </c>
      <c r="F63" s="268">
        <f>E63-D63</f>
        <v>-56910</v>
      </c>
      <c r="G63" s="266"/>
    </row>
    <row r="64" spans="1:7" ht="18.75" customHeight="1">
      <c r="A64" s="250" t="s">
        <v>181</v>
      </c>
      <c r="B64" s="317"/>
      <c r="C64" s="271"/>
      <c r="D64" s="20">
        <f>D65</f>
        <v>0</v>
      </c>
      <c r="E64" s="262">
        <f>E65</f>
        <v>0</v>
      </c>
      <c r="F64" s="20">
        <v>0</v>
      </c>
      <c r="G64" s="263"/>
    </row>
    <row r="65" spans="1:7" ht="18.75" customHeight="1">
      <c r="A65" s="264"/>
      <c r="B65" s="272" t="s">
        <v>181</v>
      </c>
      <c r="C65" s="260"/>
      <c r="D65" s="26">
        <f>D66</f>
        <v>0</v>
      </c>
      <c r="E65" s="30">
        <f>E66</f>
        <v>0</v>
      </c>
      <c r="F65" s="26">
        <f>F66</f>
        <v>0</v>
      </c>
      <c r="G65" s="266"/>
    </row>
    <row r="66" spans="1:7" ht="18.75" customHeight="1">
      <c r="A66" s="264"/>
      <c r="B66" s="267"/>
      <c r="C66" s="318" t="s">
        <v>181</v>
      </c>
      <c r="D66" s="36">
        <v>0</v>
      </c>
      <c r="E66" s="39">
        <v>0</v>
      </c>
      <c r="F66" s="319">
        <f>E66-D66</f>
        <v>0</v>
      </c>
      <c r="G66" s="281"/>
    </row>
    <row r="67" spans="1:7" ht="18.75" customHeight="1">
      <c r="A67" s="250" t="s">
        <v>182</v>
      </c>
      <c r="B67" s="261"/>
      <c r="C67" s="261"/>
      <c r="D67" s="20">
        <f>D68</f>
        <v>0</v>
      </c>
      <c r="E67" s="262">
        <f>E68</f>
        <v>0</v>
      </c>
      <c r="F67" s="20">
        <f>F68</f>
        <v>0</v>
      </c>
      <c r="G67" s="263"/>
    </row>
    <row r="68" spans="1:7" ht="18.75" customHeight="1">
      <c r="A68" s="273"/>
      <c r="B68" s="275" t="s">
        <v>182</v>
      </c>
      <c r="C68" s="320"/>
      <c r="D68" s="70">
        <f>SUM(D69:D72)</f>
        <v>0</v>
      </c>
      <c r="E68" s="71">
        <f>SUM(E69:E72)</f>
        <v>0</v>
      </c>
      <c r="F68" s="70">
        <f>SUM(F69:F72)</f>
        <v>0</v>
      </c>
      <c r="G68" s="246"/>
    </row>
    <row r="69" spans="1:7" ht="18.75" customHeight="1">
      <c r="A69" s="273"/>
      <c r="B69" s="275"/>
      <c r="C69" s="274" t="s">
        <v>183</v>
      </c>
      <c r="D69" s="26">
        <v>0</v>
      </c>
      <c r="E69" s="30">
        <v>0</v>
      </c>
      <c r="F69" s="268">
        <f>E69-D69</f>
        <v>0</v>
      </c>
      <c r="G69" s="266"/>
    </row>
    <row r="70" spans="1:7" ht="18.75" customHeight="1">
      <c r="A70" s="273"/>
      <c r="B70" s="275"/>
      <c r="C70" s="274" t="s">
        <v>184</v>
      </c>
      <c r="D70" s="26">
        <v>0</v>
      </c>
      <c r="E70" s="30">
        <v>0</v>
      </c>
      <c r="F70" s="268">
        <f>E70-D70</f>
        <v>0</v>
      </c>
      <c r="G70" s="266"/>
    </row>
    <row r="71" spans="1:7" ht="18.75" customHeight="1">
      <c r="A71" s="273"/>
      <c r="B71" s="275"/>
      <c r="C71" s="274" t="s">
        <v>185</v>
      </c>
      <c r="D71" s="26">
        <v>0</v>
      </c>
      <c r="E71" s="30">
        <v>0</v>
      </c>
      <c r="F71" s="268">
        <f>E71-D71</f>
        <v>0</v>
      </c>
      <c r="G71" s="266"/>
    </row>
    <row r="72" spans="1:7" ht="18.75" customHeight="1" thickBot="1">
      <c r="A72" s="282"/>
      <c r="B72" s="283"/>
      <c r="C72" s="284" t="s">
        <v>186</v>
      </c>
      <c r="D72" s="61">
        <v>0</v>
      </c>
      <c r="E72" s="62">
        <v>0</v>
      </c>
      <c r="F72" s="321">
        <f>E72-D72</f>
        <v>0</v>
      </c>
      <c r="G72" s="285"/>
    </row>
    <row r="73" spans="1:7" ht="18.75" customHeight="1" thickBot="1">
      <c r="A73" s="286" t="s">
        <v>158</v>
      </c>
      <c r="B73" s="286"/>
      <c r="C73" s="286"/>
      <c r="D73" s="53"/>
      <c r="E73" s="2"/>
      <c r="F73" s="54"/>
      <c r="G73" s="239" t="s">
        <v>159</v>
      </c>
    </row>
    <row r="74" spans="1:7" ht="30" customHeight="1">
      <c r="A74" s="240" t="s">
        <v>160</v>
      </c>
      <c r="B74" s="241" t="s">
        <v>161</v>
      </c>
      <c r="C74" s="241" t="s">
        <v>162</v>
      </c>
      <c r="D74" s="55" t="s">
        <v>6</v>
      </c>
      <c r="E74" s="11" t="s">
        <v>7</v>
      </c>
      <c r="F74" s="287" t="s">
        <v>163</v>
      </c>
      <c r="G74" s="243" t="s">
        <v>164</v>
      </c>
    </row>
    <row r="75" spans="1:7" ht="18.75" customHeight="1">
      <c r="A75" s="322" t="s">
        <v>187</v>
      </c>
      <c r="B75" s="261"/>
      <c r="C75" s="323"/>
      <c r="D75" s="20">
        <f>D76</f>
        <v>0</v>
      </c>
      <c r="E75" s="262">
        <f>E76</f>
        <v>0</v>
      </c>
      <c r="F75" s="20">
        <f>F76</f>
        <v>0</v>
      </c>
      <c r="G75" s="263"/>
    </row>
    <row r="76" spans="1:7" ht="18.75" customHeight="1">
      <c r="A76" s="324"/>
      <c r="B76" s="272" t="s">
        <v>187</v>
      </c>
      <c r="C76" s="274"/>
      <c r="D76" s="26">
        <f>SUM(D77:D78)</f>
        <v>0</v>
      </c>
      <c r="E76" s="30">
        <f>SUM(E77:E78)</f>
        <v>0</v>
      </c>
      <c r="F76" s="26">
        <f>SUM(F77:F78)</f>
        <v>0</v>
      </c>
      <c r="G76" s="266"/>
    </row>
    <row r="77" spans="1:7" s="14" customFormat="1" ht="18.75" customHeight="1">
      <c r="A77" s="273"/>
      <c r="B77" s="275"/>
      <c r="C77" s="325" t="s">
        <v>188</v>
      </c>
      <c r="D77" s="103">
        <v>0</v>
      </c>
      <c r="E77" s="104">
        <v>0</v>
      </c>
      <c r="F77" s="326">
        <f>E77-D77</f>
        <v>0</v>
      </c>
      <c r="G77" s="301"/>
    </row>
    <row r="78" spans="1:7" ht="18.75" customHeight="1">
      <c r="A78" s="293"/>
      <c r="B78" s="294"/>
      <c r="C78" s="274" t="s">
        <v>189</v>
      </c>
      <c r="D78" s="26">
        <v>0</v>
      </c>
      <c r="E78" s="30">
        <v>0</v>
      </c>
      <c r="F78" s="268">
        <f>E78-D78</f>
        <v>0</v>
      </c>
      <c r="G78" s="266"/>
    </row>
    <row r="79" spans="1:7" ht="18.75" customHeight="1">
      <c r="A79" s="250" t="s">
        <v>190</v>
      </c>
      <c r="B79" s="288"/>
      <c r="C79" s="289"/>
      <c r="D79" s="20">
        <f>D80</f>
        <v>0</v>
      </c>
      <c r="E79" s="262">
        <f>E80</f>
        <v>0</v>
      </c>
      <c r="F79" s="20">
        <f>F80</f>
        <v>0</v>
      </c>
      <c r="G79" s="290"/>
    </row>
    <row r="80" spans="1:7" ht="18.75" customHeight="1">
      <c r="A80" s="273"/>
      <c r="B80" s="291" t="s">
        <v>190</v>
      </c>
      <c r="C80" s="292"/>
      <c r="D80" s="70">
        <f>SUM(D81:D82)</f>
        <v>0</v>
      </c>
      <c r="E80" s="71">
        <f>SUM(E81:E82)</f>
        <v>0</v>
      </c>
      <c r="F80" s="70">
        <f>SUM(F81:F82)</f>
        <v>0</v>
      </c>
      <c r="G80" s="246"/>
    </row>
    <row r="81" spans="1:7" ht="18.75" customHeight="1">
      <c r="A81" s="273"/>
      <c r="B81" s="275"/>
      <c r="C81" s="292" t="s">
        <v>191</v>
      </c>
      <c r="D81" s="70">
        <v>0</v>
      </c>
      <c r="E81" s="71">
        <v>0</v>
      </c>
      <c r="F81" s="268">
        <f>E81-D81</f>
        <v>0</v>
      </c>
      <c r="G81" s="246"/>
    </row>
    <row r="82" spans="1:7" ht="18.75" customHeight="1">
      <c r="A82" s="273"/>
      <c r="B82" s="294"/>
      <c r="C82" s="292" t="s">
        <v>192</v>
      </c>
      <c r="D82" s="70">
        <v>0</v>
      </c>
      <c r="E82" s="71">
        <v>0</v>
      </c>
      <c r="F82" s="268">
        <f>E82-D82</f>
        <v>0</v>
      </c>
      <c r="G82" s="246"/>
    </row>
    <row r="83" spans="1:7" ht="18.75" customHeight="1">
      <c r="A83" s="250" t="s">
        <v>193</v>
      </c>
      <c r="B83" s="261"/>
      <c r="C83" s="261"/>
      <c r="D83" s="20">
        <f>D84</f>
        <v>0</v>
      </c>
      <c r="E83" s="262">
        <f>E84</f>
        <v>0</v>
      </c>
      <c r="F83" s="20">
        <f>F84</f>
        <v>0</v>
      </c>
      <c r="G83" s="263"/>
    </row>
    <row r="84" spans="1:7" ht="18.75" customHeight="1">
      <c r="A84" s="273"/>
      <c r="B84" s="299" t="s">
        <v>193</v>
      </c>
      <c r="C84" s="292"/>
      <c r="D84" s="70">
        <f>SUM(D85:D86)</f>
        <v>0</v>
      </c>
      <c r="E84" s="71">
        <f>SUM(E85:E86)</f>
        <v>0</v>
      </c>
      <c r="F84" s="70">
        <f>SUM(F85:F86)</f>
        <v>0</v>
      </c>
      <c r="G84" s="246"/>
    </row>
    <row r="85" spans="1:7" ht="18.75" customHeight="1">
      <c r="A85" s="273"/>
      <c r="B85" s="275"/>
      <c r="C85" s="300" t="s">
        <v>194</v>
      </c>
      <c r="D85" s="103">
        <v>0</v>
      </c>
      <c r="E85" s="104">
        <v>0</v>
      </c>
      <c r="F85" s="268">
        <f>E85-D85</f>
        <v>0</v>
      </c>
      <c r="G85" s="301"/>
    </row>
    <row r="86" spans="1:7" ht="18.75" customHeight="1">
      <c r="A86" s="293"/>
      <c r="B86" s="302"/>
      <c r="C86" s="327" t="s">
        <v>195</v>
      </c>
      <c r="D86" s="26">
        <v>0</v>
      </c>
      <c r="E86" s="30">
        <v>0</v>
      </c>
      <c r="F86" s="268">
        <f>E86-D86</f>
        <v>0</v>
      </c>
      <c r="G86" s="266"/>
    </row>
    <row r="87" spans="1:7" ht="18.75" customHeight="1">
      <c r="A87" s="250" t="s">
        <v>197</v>
      </c>
      <c r="B87" s="304"/>
      <c r="C87" s="305"/>
      <c r="D87" s="20">
        <f>D88</f>
        <v>279577</v>
      </c>
      <c r="E87" s="262">
        <f>E88</f>
        <v>0</v>
      </c>
      <c r="F87" s="20">
        <f>F88</f>
        <v>-279577</v>
      </c>
      <c r="G87" s="290"/>
    </row>
    <row r="88" spans="1:7" ht="18.75" customHeight="1">
      <c r="A88" s="306"/>
      <c r="B88" s="272" t="s">
        <v>197</v>
      </c>
      <c r="C88" s="307"/>
      <c r="D88" s="26">
        <f>SUM(D89:D91)</f>
        <v>279577</v>
      </c>
      <c r="E88" s="30">
        <f>SUM(E89:E91)</f>
        <v>0</v>
      </c>
      <c r="F88" s="26">
        <f>SUM(F89:F91)</f>
        <v>-279577</v>
      </c>
      <c r="G88" s="308"/>
    </row>
    <row r="89" spans="1:7" ht="18.75" customHeight="1">
      <c r="A89" s="306"/>
      <c r="B89" s="275"/>
      <c r="C89" s="309" t="s">
        <v>198</v>
      </c>
      <c r="D89" s="36">
        <v>279577</v>
      </c>
      <c r="E89" s="39">
        <v>0</v>
      </c>
      <c r="F89" s="268">
        <f>E89-D89</f>
        <v>-279577</v>
      </c>
      <c r="G89" s="281"/>
    </row>
    <row r="90" spans="1:7" ht="18.75" customHeight="1">
      <c r="A90" s="306"/>
      <c r="B90" s="275"/>
      <c r="C90" s="310" t="s">
        <v>199</v>
      </c>
      <c r="D90" s="36">
        <v>0</v>
      </c>
      <c r="E90" s="39">
        <v>0</v>
      </c>
      <c r="F90" s="268">
        <f>E90-D90</f>
        <v>0</v>
      </c>
      <c r="G90" s="281"/>
    </row>
    <row r="91" spans="1:7" ht="18.75" customHeight="1">
      <c r="A91" s="306"/>
      <c r="B91" s="275"/>
      <c r="C91" s="309" t="s">
        <v>200</v>
      </c>
      <c r="D91" s="36">
        <v>0</v>
      </c>
      <c r="E91" s="39">
        <v>0</v>
      </c>
      <c r="F91" s="268">
        <f>E91-D91</f>
        <v>0</v>
      </c>
      <c r="G91" s="281"/>
    </row>
    <row r="92" spans="1:7" s="14" customFormat="1" ht="18.75" customHeight="1">
      <c r="A92" s="250" t="s">
        <v>201</v>
      </c>
      <c r="B92" s="261"/>
      <c r="C92" s="261"/>
      <c r="D92" s="20">
        <f>D93</f>
        <v>300</v>
      </c>
      <c r="E92" s="262">
        <f>E93</f>
        <v>300</v>
      </c>
      <c r="F92" s="20">
        <f>F93</f>
        <v>0</v>
      </c>
      <c r="G92" s="263"/>
    </row>
    <row r="93" spans="1:7" ht="18.75" customHeight="1">
      <c r="A93" s="273"/>
      <c r="B93" s="272" t="s">
        <v>201</v>
      </c>
      <c r="C93" s="312"/>
      <c r="D93" s="26">
        <f>SUM(D94:D96)</f>
        <v>300</v>
      </c>
      <c r="E93" s="30">
        <f>SUM(E94:E96)</f>
        <v>300</v>
      </c>
      <c r="F93" s="26">
        <f>SUM(F94:F96)</f>
        <v>0</v>
      </c>
      <c r="G93" s="266"/>
    </row>
    <row r="94" spans="1:7" ht="18.75" customHeight="1">
      <c r="A94" s="273"/>
      <c r="B94" s="275"/>
      <c r="C94" s="312" t="s">
        <v>202</v>
      </c>
      <c r="D94" s="26">
        <v>0</v>
      </c>
      <c r="E94" s="30">
        <v>0</v>
      </c>
      <c r="F94" s="268">
        <f>E94-D94</f>
        <v>0</v>
      </c>
      <c r="G94" s="266"/>
    </row>
    <row r="95" spans="1:7" s="14" customFormat="1" ht="18.75" customHeight="1">
      <c r="A95" s="273"/>
      <c r="B95" s="275"/>
      <c r="C95" s="274" t="s">
        <v>203</v>
      </c>
      <c r="D95" s="26">
        <v>300</v>
      </c>
      <c r="E95" s="30">
        <v>300</v>
      </c>
      <c r="F95" s="268">
        <f>E95-D95</f>
        <v>0</v>
      </c>
      <c r="G95" s="266"/>
    </row>
    <row r="96" spans="1:7" ht="18.75" customHeight="1">
      <c r="A96" s="273"/>
      <c r="B96" s="275"/>
      <c r="C96" s="280" t="s">
        <v>204</v>
      </c>
      <c r="D96" s="36">
        <v>0</v>
      </c>
      <c r="E96" s="39">
        <v>0</v>
      </c>
      <c r="F96" s="319">
        <f>E96-D96</f>
        <v>0</v>
      </c>
      <c r="G96" s="281"/>
    </row>
    <row r="97" spans="1:7" ht="24.75" customHeight="1">
      <c r="A97" s="636" t="s">
        <v>207</v>
      </c>
      <c r="B97" s="637"/>
      <c r="C97" s="638"/>
      <c r="D97" s="247">
        <f>D98+D101+D105+D108+D116+D120+D124+D128+D133</f>
        <v>100671</v>
      </c>
      <c r="E97" s="248">
        <f>E98+E101+E105+E108+E116+E120+E124+E128+E133</f>
        <v>61436</v>
      </c>
      <c r="F97" s="247">
        <f>F98+F101+F105+F108+F116+F120+F124+F128+F133</f>
        <v>-39235</v>
      </c>
      <c r="G97" s="249"/>
    </row>
    <row r="98" spans="1:7" ht="18.75" customHeight="1">
      <c r="A98" s="250" t="s">
        <v>167</v>
      </c>
      <c r="B98" s="251"/>
      <c r="C98" s="251"/>
      <c r="D98" s="252">
        <f t="shared" ref="D98:F98" si="4">D99</f>
        <v>0</v>
      </c>
      <c r="E98" s="253">
        <f t="shared" si="4"/>
        <v>0</v>
      </c>
      <c r="F98" s="252">
        <f t="shared" si="4"/>
        <v>0</v>
      </c>
      <c r="G98" s="290"/>
    </row>
    <row r="99" spans="1:7" ht="18.75" customHeight="1">
      <c r="A99" s="255"/>
      <c r="B99" s="256" t="s">
        <v>168</v>
      </c>
      <c r="C99" s="316"/>
      <c r="D99" s="26">
        <f>D100</f>
        <v>0</v>
      </c>
      <c r="E99" s="30">
        <f>E100</f>
        <v>0</v>
      </c>
      <c r="F99" s="26">
        <f>F100</f>
        <v>0</v>
      </c>
      <c r="G99" s="258"/>
    </row>
    <row r="100" spans="1:7" ht="18.75" customHeight="1">
      <c r="A100" s="255"/>
      <c r="B100" s="259"/>
      <c r="C100" s="260" t="s">
        <v>168</v>
      </c>
      <c r="D100" s="26">
        <v>0</v>
      </c>
      <c r="E100" s="30">
        <v>0</v>
      </c>
      <c r="F100" s="26">
        <f>E100-D100</f>
        <v>0</v>
      </c>
      <c r="G100" s="258"/>
    </row>
    <row r="101" spans="1:7" ht="18.75" customHeight="1">
      <c r="A101" s="250" t="s">
        <v>169</v>
      </c>
      <c r="B101" s="261"/>
      <c r="C101" s="261"/>
      <c r="D101" s="20">
        <f>D102</f>
        <v>97423</v>
      </c>
      <c r="E101" s="262">
        <f>E102</f>
        <v>61236</v>
      </c>
      <c r="F101" s="20">
        <f>F102</f>
        <v>-36187</v>
      </c>
      <c r="G101" s="263"/>
    </row>
    <row r="102" spans="1:7" ht="18.75" customHeight="1">
      <c r="A102" s="264"/>
      <c r="B102" s="256" t="s">
        <v>169</v>
      </c>
      <c r="C102" s="265"/>
      <c r="D102" s="26">
        <f>D103+D104</f>
        <v>97423</v>
      </c>
      <c r="E102" s="30">
        <f>E103+E104</f>
        <v>61236</v>
      </c>
      <c r="F102" s="26">
        <f>F103+F104</f>
        <v>-36187</v>
      </c>
      <c r="G102" s="266"/>
    </row>
    <row r="103" spans="1:7" ht="18.75" customHeight="1">
      <c r="A103" s="264"/>
      <c r="B103" s="267"/>
      <c r="C103" s="260" t="s">
        <v>206</v>
      </c>
      <c r="D103" s="26">
        <v>95743</v>
      </c>
      <c r="E103" s="30">
        <v>61236</v>
      </c>
      <c r="F103" s="268">
        <f>E103-D103</f>
        <v>-34507</v>
      </c>
      <c r="G103" s="266"/>
    </row>
    <row r="104" spans="1:7" ht="18.75" customHeight="1">
      <c r="A104" s="264"/>
      <c r="B104" s="267"/>
      <c r="C104" s="260" t="s">
        <v>180</v>
      </c>
      <c r="D104" s="26">
        <v>1680</v>
      </c>
      <c r="E104" s="30">
        <v>0</v>
      </c>
      <c r="F104" s="268">
        <f>E104-D104</f>
        <v>-1680</v>
      </c>
      <c r="G104" s="266"/>
    </row>
    <row r="105" spans="1:7" ht="18.75" customHeight="1">
      <c r="A105" s="250" t="s">
        <v>181</v>
      </c>
      <c r="B105" s="317"/>
      <c r="C105" s="271"/>
      <c r="D105" s="20">
        <f>D106</f>
        <v>0</v>
      </c>
      <c r="E105" s="262">
        <f>E106</f>
        <v>0</v>
      </c>
      <c r="F105" s="20">
        <v>0</v>
      </c>
      <c r="G105" s="263"/>
    </row>
    <row r="106" spans="1:7" ht="18.75" customHeight="1">
      <c r="A106" s="264"/>
      <c r="B106" s="272" t="s">
        <v>181</v>
      </c>
      <c r="C106" s="260"/>
      <c r="D106" s="26">
        <f>D107</f>
        <v>0</v>
      </c>
      <c r="E106" s="30">
        <f>E107</f>
        <v>0</v>
      </c>
      <c r="F106" s="26">
        <f>F107</f>
        <v>0</v>
      </c>
      <c r="G106" s="266"/>
    </row>
    <row r="107" spans="1:7" ht="18.75" customHeight="1">
      <c r="A107" s="264"/>
      <c r="B107" s="267"/>
      <c r="C107" s="318" t="s">
        <v>181</v>
      </c>
      <c r="D107" s="36">
        <v>0</v>
      </c>
      <c r="E107" s="39">
        <v>0</v>
      </c>
      <c r="F107" s="319">
        <f>E107-D107</f>
        <v>0</v>
      </c>
      <c r="G107" s="281"/>
    </row>
    <row r="108" spans="1:7" ht="18.75" customHeight="1">
      <c r="A108" s="250" t="s">
        <v>182</v>
      </c>
      <c r="B108" s="261"/>
      <c r="C108" s="261"/>
      <c r="D108" s="20">
        <f>D109</f>
        <v>0</v>
      </c>
      <c r="E108" s="262">
        <f>E109</f>
        <v>0</v>
      </c>
      <c r="F108" s="20">
        <f>F109</f>
        <v>0</v>
      </c>
      <c r="G108" s="263"/>
    </row>
    <row r="109" spans="1:7" ht="18.75" customHeight="1">
      <c r="A109" s="273"/>
      <c r="B109" s="275" t="s">
        <v>182</v>
      </c>
      <c r="C109" s="320"/>
      <c r="D109" s="70">
        <f>SUM(D110:D115)</f>
        <v>0</v>
      </c>
      <c r="E109" s="71">
        <f>SUM(E110:E115)</f>
        <v>0</v>
      </c>
      <c r="F109" s="70">
        <f>SUM(F110:F115)</f>
        <v>0</v>
      </c>
      <c r="G109" s="246"/>
    </row>
    <row r="110" spans="1:7" ht="18.75" customHeight="1" thickBot="1">
      <c r="A110" s="282"/>
      <c r="B110" s="283"/>
      <c r="C110" s="284" t="s">
        <v>183</v>
      </c>
      <c r="D110" s="61">
        <v>0</v>
      </c>
      <c r="E110" s="62">
        <v>0</v>
      </c>
      <c r="F110" s="321">
        <f>E110-D110</f>
        <v>0</v>
      </c>
      <c r="G110" s="285"/>
    </row>
    <row r="111" spans="1:7" ht="18.75" customHeight="1" thickBot="1">
      <c r="A111" s="286" t="s">
        <v>158</v>
      </c>
      <c r="B111" s="286"/>
      <c r="C111" s="286"/>
      <c r="D111" s="53"/>
      <c r="E111" s="2"/>
      <c r="F111" s="54"/>
      <c r="G111" s="239" t="s">
        <v>159</v>
      </c>
    </row>
    <row r="112" spans="1:7" ht="30" customHeight="1">
      <c r="A112" s="240" t="s">
        <v>160</v>
      </c>
      <c r="B112" s="241" t="s">
        <v>161</v>
      </c>
      <c r="C112" s="241" t="s">
        <v>162</v>
      </c>
      <c r="D112" s="55" t="s">
        <v>6</v>
      </c>
      <c r="E112" s="11" t="s">
        <v>7</v>
      </c>
      <c r="F112" s="287" t="s">
        <v>163</v>
      </c>
      <c r="G112" s="243" t="s">
        <v>164</v>
      </c>
    </row>
    <row r="113" spans="1:7" ht="18.75" customHeight="1">
      <c r="A113" s="273" t="s">
        <v>208</v>
      </c>
      <c r="B113" s="275" t="s">
        <v>208</v>
      </c>
      <c r="C113" s="274" t="s">
        <v>184</v>
      </c>
      <c r="D113" s="26">
        <v>0</v>
      </c>
      <c r="E113" s="30">
        <v>0</v>
      </c>
      <c r="F113" s="268">
        <f>E113-D113</f>
        <v>0</v>
      </c>
      <c r="G113" s="266"/>
    </row>
    <row r="114" spans="1:7" ht="18.75" customHeight="1">
      <c r="A114" s="273"/>
      <c r="B114" s="275"/>
      <c r="C114" s="274" t="s">
        <v>185</v>
      </c>
      <c r="D114" s="26">
        <v>0</v>
      </c>
      <c r="E114" s="30">
        <v>0</v>
      </c>
      <c r="F114" s="268">
        <f>E114-D114</f>
        <v>0</v>
      </c>
      <c r="G114" s="266"/>
    </row>
    <row r="115" spans="1:7" ht="18.75" customHeight="1">
      <c r="A115" s="293"/>
      <c r="B115" s="294"/>
      <c r="C115" s="274" t="s">
        <v>186</v>
      </c>
      <c r="D115" s="26">
        <v>0</v>
      </c>
      <c r="E115" s="30">
        <v>0</v>
      </c>
      <c r="F115" s="268">
        <f>E115-D115</f>
        <v>0</v>
      </c>
      <c r="G115" s="266"/>
    </row>
    <row r="116" spans="1:7" ht="18.75" customHeight="1">
      <c r="A116" s="525" t="s">
        <v>187</v>
      </c>
      <c r="B116" s="296"/>
      <c r="C116" s="526"/>
      <c r="D116" s="107">
        <f>D117</f>
        <v>0</v>
      </c>
      <c r="E116" s="297">
        <f>E117</f>
        <v>0</v>
      </c>
      <c r="F116" s="107">
        <f>F117</f>
        <v>0</v>
      </c>
      <c r="G116" s="298"/>
    </row>
    <row r="117" spans="1:7" ht="18.75" customHeight="1">
      <c r="A117" s="324"/>
      <c r="B117" s="272" t="s">
        <v>187</v>
      </c>
      <c r="C117" s="274"/>
      <c r="D117" s="26">
        <f>SUM(D118:D119)</f>
        <v>0</v>
      </c>
      <c r="E117" s="30">
        <f>SUM(E118:E119)</f>
        <v>0</v>
      </c>
      <c r="F117" s="26">
        <f>SUM(F118:F119)</f>
        <v>0</v>
      </c>
      <c r="G117" s="266"/>
    </row>
    <row r="118" spans="1:7" s="14" customFormat="1" ht="18.75" customHeight="1">
      <c r="A118" s="273"/>
      <c r="B118" s="275"/>
      <c r="C118" s="325" t="s">
        <v>188</v>
      </c>
      <c r="D118" s="103">
        <v>0</v>
      </c>
      <c r="E118" s="104">
        <v>0</v>
      </c>
      <c r="F118" s="326">
        <f>E118-D118</f>
        <v>0</v>
      </c>
      <c r="G118" s="301"/>
    </row>
    <row r="119" spans="1:7" ht="18.75" customHeight="1">
      <c r="A119" s="293"/>
      <c r="B119" s="294"/>
      <c r="C119" s="274" t="s">
        <v>189</v>
      </c>
      <c r="D119" s="26">
        <v>0</v>
      </c>
      <c r="E119" s="30">
        <v>0</v>
      </c>
      <c r="F119" s="268">
        <f>E119-D119</f>
        <v>0</v>
      </c>
      <c r="G119" s="266"/>
    </row>
    <row r="120" spans="1:7" ht="18.75" customHeight="1">
      <c r="A120" s="250" t="s">
        <v>190</v>
      </c>
      <c r="B120" s="288"/>
      <c r="C120" s="289"/>
      <c r="D120" s="20">
        <f>D121</f>
        <v>0</v>
      </c>
      <c r="E120" s="262">
        <f>E121</f>
        <v>0</v>
      </c>
      <c r="F120" s="20">
        <f>F121</f>
        <v>0</v>
      </c>
      <c r="G120" s="290"/>
    </row>
    <row r="121" spans="1:7" ht="18.75" customHeight="1">
      <c r="A121" s="273"/>
      <c r="B121" s="291" t="s">
        <v>190</v>
      </c>
      <c r="C121" s="292"/>
      <c r="D121" s="70">
        <f>SUM(D122:D123)</f>
        <v>0</v>
      </c>
      <c r="E121" s="71">
        <f>SUM(E122:E123)</f>
        <v>0</v>
      </c>
      <c r="F121" s="70">
        <f>SUM(F122:F123)</f>
        <v>0</v>
      </c>
      <c r="G121" s="246"/>
    </row>
    <row r="122" spans="1:7" ht="18.75" customHeight="1">
      <c r="A122" s="273"/>
      <c r="B122" s="275"/>
      <c r="C122" s="292" t="s">
        <v>191</v>
      </c>
      <c r="D122" s="70">
        <v>0</v>
      </c>
      <c r="E122" s="71">
        <v>0</v>
      </c>
      <c r="F122" s="268">
        <f>E122-D122</f>
        <v>0</v>
      </c>
      <c r="G122" s="246"/>
    </row>
    <row r="123" spans="1:7" ht="18.75" customHeight="1">
      <c r="A123" s="273"/>
      <c r="B123" s="294"/>
      <c r="C123" s="292" t="s">
        <v>192</v>
      </c>
      <c r="D123" s="70">
        <v>0</v>
      </c>
      <c r="E123" s="71">
        <v>0</v>
      </c>
      <c r="F123" s="268">
        <f>E123-D123</f>
        <v>0</v>
      </c>
      <c r="G123" s="246"/>
    </row>
    <row r="124" spans="1:7" ht="18.75" customHeight="1">
      <c r="A124" s="250" t="s">
        <v>193</v>
      </c>
      <c r="B124" s="261"/>
      <c r="C124" s="261"/>
      <c r="D124" s="20">
        <f>D125</f>
        <v>0</v>
      </c>
      <c r="E124" s="262">
        <f>E125</f>
        <v>0</v>
      </c>
      <c r="F124" s="20">
        <f>F125</f>
        <v>0</v>
      </c>
      <c r="G124" s="263"/>
    </row>
    <row r="125" spans="1:7" ht="18.75" customHeight="1">
      <c r="A125" s="273"/>
      <c r="B125" s="299" t="s">
        <v>193</v>
      </c>
      <c r="C125" s="292"/>
      <c r="D125" s="70">
        <f>SUM(D126:D127)</f>
        <v>0</v>
      </c>
      <c r="E125" s="71">
        <f>SUM(E126:E127)</f>
        <v>0</v>
      </c>
      <c r="F125" s="70">
        <f>SUM(F126:F127)</f>
        <v>0</v>
      </c>
      <c r="G125" s="246"/>
    </row>
    <row r="126" spans="1:7" ht="18.75" customHeight="1">
      <c r="A126" s="273"/>
      <c r="B126" s="275"/>
      <c r="C126" s="300" t="s">
        <v>194</v>
      </c>
      <c r="D126" s="103">
        <v>0</v>
      </c>
      <c r="E126" s="104">
        <v>0</v>
      </c>
      <c r="F126" s="268">
        <f>E126-D126</f>
        <v>0</v>
      </c>
      <c r="G126" s="301"/>
    </row>
    <row r="127" spans="1:7" ht="18.75" customHeight="1">
      <c r="A127" s="293"/>
      <c r="B127" s="302"/>
      <c r="C127" s="327" t="s">
        <v>195</v>
      </c>
      <c r="D127" s="26">
        <v>0</v>
      </c>
      <c r="E127" s="30">
        <v>0</v>
      </c>
      <c r="F127" s="268">
        <f>E127-D127</f>
        <v>0</v>
      </c>
      <c r="G127" s="266"/>
    </row>
    <row r="128" spans="1:7" ht="18.75" customHeight="1">
      <c r="A128" s="250" t="s">
        <v>197</v>
      </c>
      <c r="B128" s="304"/>
      <c r="C128" s="305"/>
      <c r="D128" s="20">
        <f>D129</f>
        <v>3048</v>
      </c>
      <c r="E128" s="262">
        <f>E129</f>
        <v>0</v>
      </c>
      <c r="F128" s="20">
        <f>F129</f>
        <v>-3048</v>
      </c>
      <c r="G128" s="290"/>
    </row>
    <row r="129" spans="1:7" ht="18.75" customHeight="1">
      <c r="A129" s="306"/>
      <c r="B129" s="272" t="s">
        <v>197</v>
      </c>
      <c r="C129" s="307"/>
      <c r="D129" s="26">
        <f>SUM(D130:D132)</f>
        <v>3048</v>
      </c>
      <c r="E129" s="30">
        <f>SUM(E130:E132)</f>
        <v>0</v>
      </c>
      <c r="F129" s="26">
        <f>SUM(F130:F132)</f>
        <v>-3048</v>
      </c>
      <c r="G129" s="308"/>
    </row>
    <row r="130" spans="1:7" ht="18.75" customHeight="1">
      <c r="A130" s="306"/>
      <c r="B130" s="275"/>
      <c r="C130" s="309" t="s">
        <v>198</v>
      </c>
      <c r="D130" s="36">
        <v>3048</v>
      </c>
      <c r="E130" s="39">
        <v>0</v>
      </c>
      <c r="F130" s="268">
        <f>E130-D130</f>
        <v>-3048</v>
      </c>
      <c r="G130" s="281"/>
    </row>
    <row r="131" spans="1:7" ht="18.75" customHeight="1">
      <c r="A131" s="306"/>
      <c r="B131" s="275"/>
      <c r="C131" s="310" t="s">
        <v>199</v>
      </c>
      <c r="D131" s="36">
        <v>0</v>
      </c>
      <c r="E131" s="39">
        <v>0</v>
      </c>
      <c r="F131" s="268">
        <f>E131-D131</f>
        <v>0</v>
      </c>
      <c r="G131" s="281"/>
    </row>
    <row r="132" spans="1:7" ht="18.75" customHeight="1">
      <c r="A132" s="306"/>
      <c r="B132" s="275"/>
      <c r="C132" s="309" t="s">
        <v>200</v>
      </c>
      <c r="D132" s="36">
        <v>0</v>
      </c>
      <c r="E132" s="39">
        <v>0</v>
      </c>
      <c r="F132" s="268">
        <f>E132-D132</f>
        <v>0</v>
      </c>
      <c r="G132" s="281"/>
    </row>
    <row r="133" spans="1:7" s="14" customFormat="1" ht="18.75" customHeight="1">
      <c r="A133" s="250" t="s">
        <v>201</v>
      </c>
      <c r="B133" s="261"/>
      <c r="C133" s="261"/>
      <c r="D133" s="20">
        <f>D134</f>
        <v>200</v>
      </c>
      <c r="E133" s="262">
        <f>E134</f>
        <v>200</v>
      </c>
      <c r="F133" s="20">
        <f>F134</f>
        <v>0</v>
      </c>
      <c r="G133" s="263"/>
    </row>
    <row r="134" spans="1:7" ht="18.75" customHeight="1">
      <c r="A134" s="273"/>
      <c r="B134" s="272" t="s">
        <v>201</v>
      </c>
      <c r="C134" s="312"/>
      <c r="D134" s="26">
        <f>SUM(D135:D137)</f>
        <v>200</v>
      </c>
      <c r="E134" s="30">
        <f>SUM(E135:E137)</f>
        <v>200</v>
      </c>
      <c r="F134" s="26">
        <f>SUM(F135:F137)</f>
        <v>0</v>
      </c>
      <c r="G134" s="266"/>
    </row>
    <row r="135" spans="1:7" ht="18.75" customHeight="1">
      <c r="A135" s="273"/>
      <c r="B135" s="275"/>
      <c r="C135" s="312" t="s">
        <v>202</v>
      </c>
      <c r="D135" s="26">
        <v>0</v>
      </c>
      <c r="E135" s="30">
        <v>0</v>
      </c>
      <c r="F135" s="268">
        <f>E135-D135</f>
        <v>0</v>
      </c>
      <c r="G135" s="266"/>
    </row>
    <row r="136" spans="1:7" s="14" customFormat="1" ht="18.75" customHeight="1">
      <c r="A136" s="273"/>
      <c r="B136" s="275"/>
      <c r="C136" s="274" t="s">
        <v>203</v>
      </c>
      <c r="D136" s="26">
        <v>200</v>
      </c>
      <c r="E136" s="30">
        <v>200</v>
      </c>
      <c r="F136" s="268">
        <f>E136-D136</f>
        <v>0</v>
      </c>
      <c r="G136" s="266"/>
    </row>
    <row r="137" spans="1:7" ht="18.75" customHeight="1" thickBot="1">
      <c r="A137" s="282"/>
      <c r="B137" s="283"/>
      <c r="C137" s="284" t="s">
        <v>204</v>
      </c>
      <c r="D137" s="61">
        <v>0</v>
      </c>
      <c r="E137" s="62">
        <v>0</v>
      </c>
      <c r="F137" s="321">
        <f>E137-D137</f>
        <v>0</v>
      </c>
      <c r="G137" s="285"/>
    </row>
    <row r="138" spans="1:7" ht="18.75" customHeight="1">
      <c r="A138" s="328"/>
      <c r="B138" s="328"/>
      <c r="C138" s="328"/>
      <c r="D138" s="65"/>
      <c r="E138" s="66"/>
      <c r="F138" s="65"/>
      <c r="G138" s="329"/>
    </row>
    <row r="139" spans="1:7" ht="18.75" customHeight="1">
      <c r="A139" s="328"/>
      <c r="B139" s="328"/>
      <c r="C139" s="328"/>
      <c r="D139" s="65"/>
      <c r="E139" s="66"/>
      <c r="F139" s="65"/>
      <c r="G139" s="329"/>
    </row>
    <row r="140" spans="1:7" ht="18.75" customHeight="1">
      <c r="A140" s="328"/>
      <c r="B140" s="328"/>
      <c r="C140" s="328"/>
      <c r="D140" s="65"/>
      <c r="E140" s="66"/>
      <c r="F140" s="65"/>
      <c r="G140" s="329"/>
    </row>
    <row r="141" spans="1:7" ht="18.75" customHeight="1">
      <c r="A141" s="328"/>
      <c r="B141" s="328"/>
      <c r="C141" s="328"/>
      <c r="D141" s="65"/>
      <c r="E141" s="66"/>
      <c r="F141" s="65"/>
      <c r="G141" s="329"/>
    </row>
    <row r="142" spans="1:7" ht="18" customHeight="1" thickBot="1">
      <c r="A142" s="330" t="s">
        <v>209</v>
      </c>
      <c r="B142" s="330"/>
      <c r="C142" s="330"/>
      <c r="D142" s="331"/>
      <c r="E142" s="332"/>
      <c r="F142" s="333"/>
      <c r="G142" s="334" t="s">
        <v>159</v>
      </c>
    </row>
    <row r="143" spans="1:7" ht="30" customHeight="1">
      <c r="A143" s="240" t="s">
        <v>160</v>
      </c>
      <c r="B143" s="241" t="s">
        <v>161</v>
      </c>
      <c r="C143" s="241" t="s">
        <v>162</v>
      </c>
      <c r="D143" s="55" t="s">
        <v>6</v>
      </c>
      <c r="E143" s="11" t="s">
        <v>7</v>
      </c>
      <c r="F143" s="287" t="s">
        <v>163</v>
      </c>
      <c r="G143" s="243" t="s">
        <v>164</v>
      </c>
    </row>
    <row r="144" spans="1:7" ht="24.75" customHeight="1">
      <c r="A144" s="626" t="s">
        <v>210</v>
      </c>
      <c r="B144" s="627"/>
      <c r="C144" s="628"/>
      <c r="D144" s="244">
        <f>D145+D210+D263</f>
        <v>3891421</v>
      </c>
      <c r="E144" s="245">
        <f>E145+E210+E263</f>
        <v>2920036</v>
      </c>
      <c r="F144" s="244">
        <f>F145+F210+F263</f>
        <v>-971385</v>
      </c>
      <c r="G144" s="246"/>
    </row>
    <row r="145" spans="1:7" ht="24.75" customHeight="1">
      <c r="A145" s="636" t="s">
        <v>166</v>
      </c>
      <c r="B145" s="637"/>
      <c r="C145" s="638"/>
      <c r="D145" s="335">
        <f>D146+D166+D171+D193+D196+D200+D203+D207</f>
        <v>3393483</v>
      </c>
      <c r="E145" s="336">
        <f>E146+E166+E171+E193+E196+E200+E203+E207</f>
        <v>2797820</v>
      </c>
      <c r="F145" s="335">
        <f>E145-D145</f>
        <v>-595663</v>
      </c>
      <c r="G145" s="249"/>
    </row>
    <row r="146" spans="1:7" ht="18.75" customHeight="1">
      <c r="A146" s="250" t="s">
        <v>211</v>
      </c>
      <c r="B146" s="261"/>
      <c r="C146" s="261"/>
      <c r="D146" s="20">
        <f>D147+D154+D158</f>
        <v>1960133</v>
      </c>
      <c r="E146" s="262">
        <f>E147+E154+E158</f>
        <v>1790975</v>
      </c>
      <c r="F146" s="20">
        <f>F147+F154+F158</f>
        <v>-169158</v>
      </c>
      <c r="G146" s="263"/>
    </row>
    <row r="147" spans="1:7" ht="18.75" customHeight="1">
      <c r="A147" s="273"/>
      <c r="B147" s="272" t="s">
        <v>212</v>
      </c>
      <c r="C147" s="312"/>
      <c r="D147" s="26">
        <f>SUM(D148:D153)</f>
        <v>1719935</v>
      </c>
      <c r="E147" s="30">
        <f>SUM(E148:E153)</f>
        <v>1572278</v>
      </c>
      <c r="F147" s="26">
        <f>SUM(F148:F153)</f>
        <v>-147657</v>
      </c>
      <c r="G147" s="266"/>
    </row>
    <row r="148" spans="1:7" ht="18.75" customHeight="1">
      <c r="A148" s="273"/>
      <c r="B148" s="275"/>
      <c r="C148" s="312" t="s">
        <v>213</v>
      </c>
      <c r="D148" s="26">
        <v>999506</v>
      </c>
      <c r="E148" s="30">
        <v>943215</v>
      </c>
      <c r="F148" s="26">
        <f t="shared" ref="F148:F157" si="5">E148-D148</f>
        <v>-56291</v>
      </c>
      <c r="G148" s="266"/>
    </row>
    <row r="149" spans="1:7" ht="18.75" customHeight="1">
      <c r="A149" s="273"/>
      <c r="B149" s="275"/>
      <c r="C149" s="312" t="s">
        <v>47</v>
      </c>
      <c r="D149" s="70">
        <v>374880</v>
      </c>
      <c r="E149" s="71">
        <v>329275</v>
      </c>
      <c r="F149" s="26">
        <f t="shared" si="5"/>
        <v>-45605</v>
      </c>
      <c r="G149" s="266"/>
    </row>
    <row r="150" spans="1:7" ht="18.75" customHeight="1">
      <c r="A150" s="273"/>
      <c r="B150" s="275"/>
      <c r="C150" s="294" t="s">
        <v>48</v>
      </c>
      <c r="D150" s="70">
        <v>22639</v>
      </c>
      <c r="E150" s="71">
        <v>2000</v>
      </c>
      <c r="F150" s="26">
        <f t="shared" si="5"/>
        <v>-20639</v>
      </c>
      <c r="G150" s="246"/>
    </row>
    <row r="151" spans="1:7" ht="18.75" customHeight="1">
      <c r="A151" s="255"/>
      <c r="B151" s="275"/>
      <c r="C151" s="294" t="s">
        <v>49</v>
      </c>
      <c r="D151" s="337">
        <v>152721</v>
      </c>
      <c r="E151" s="338">
        <v>135984</v>
      </c>
      <c r="F151" s="26">
        <f t="shared" si="5"/>
        <v>-16737</v>
      </c>
      <c r="G151" s="246"/>
    </row>
    <row r="152" spans="1:7" ht="18.75" customHeight="1">
      <c r="A152" s="273"/>
      <c r="B152" s="275"/>
      <c r="C152" s="312" t="s">
        <v>50</v>
      </c>
      <c r="D152" s="337">
        <v>143639</v>
      </c>
      <c r="E152" s="338">
        <v>132944</v>
      </c>
      <c r="F152" s="26">
        <f t="shared" si="5"/>
        <v>-10695</v>
      </c>
      <c r="G152" s="266"/>
    </row>
    <row r="153" spans="1:7" ht="18.75" customHeight="1">
      <c r="A153" s="255"/>
      <c r="B153" s="275"/>
      <c r="C153" s="312" t="s">
        <v>51</v>
      </c>
      <c r="D153" s="26">
        <v>26550</v>
      </c>
      <c r="E153" s="30">
        <v>28860</v>
      </c>
      <c r="F153" s="26">
        <f t="shared" si="5"/>
        <v>2310</v>
      </c>
      <c r="G153" s="266"/>
    </row>
    <row r="154" spans="1:7" ht="18.75" customHeight="1">
      <c r="A154" s="273"/>
      <c r="B154" s="272" t="s">
        <v>214</v>
      </c>
      <c r="C154" s="312"/>
      <c r="D154" s="26">
        <f>SUM(D155:D157)</f>
        <v>7890</v>
      </c>
      <c r="E154" s="30">
        <f>SUM(E155:E157)</f>
        <v>7820</v>
      </c>
      <c r="F154" s="26">
        <f t="shared" si="5"/>
        <v>-70</v>
      </c>
      <c r="G154" s="266"/>
    </row>
    <row r="155" spans="1:7" ht="18.75" customHeight="1">
      <c r="A155" s="255"/>
      <c r="B155" s="275"/>
      <c r="C155" s="312" t="s">
        <v>215</v>
      </c>
      <c r="D155" s="26">
        <v>5090</v>
      </c>
      <c r="E155" s="30">
        <v>5020</v>
      </c>
      <c r="F155" s="26">
        <f t="shared" si="5"/>
        <v>-70</v>
      </c>
      <c r="G155" s="266"/>
    </row>
    <row r="156" spans="1:7" ht="18.75" customHeight="1">
      <c r="A156" s="273"/>
      <c r="B156" s="275"/>
      <c r="C156" s="294" t="s">
        <v>216</v>
      </c>
      <c r="D156" s="70">
        <v>0</v>
      </c>
      <c r="E156" s="71">
        <v>0</v>
      </c>
      <c r="F156" s="26">
        <f t="shared" si="5"/>
        <v>0</v>
      </c>
      <c r="G156" s="246"/>
    </row>
    <row r="157" spans="1:7" ht="18.75" customHeight="1">
      <c r="A157" s="273"/>
      <c r="B157" s="294"/>
      <c r="C157" s="294" t="s">
        <v>217</v>
      </c>
      <c r="D157" s="70">
        <v>2800</v>
      </c>
      <c r="E157" s="71">
        <v>2800</v>
      </c>
      <c r="F157" s="26">
        <f t="shared" si="5"/>
        <v>0</v>
      </c>
      <c r="G157" s="246"/>
    </row>
    <row r="158" spans="1:7" ht="18.75" customHeight="1">
      <c r="A158" s="273"/>
      <c r="B158" s="272" t="s">
        <v>218</v>
      </c>
      <c r="C158" s="312"/>
      <c r="D158" s="26">
        <f>SUM(D159:D165)</f>
        <v>232308</v>
      </c>
      <c r="E158" s="30">
        <f>SUM(E159:E165)</f>
        <v>210877</v>
      </c>
      <c r="F158" s="26">
        <f>SUM(F159:F165)</f>
        <v>-21431</v>
      </c>
      <c r="G158" s="266"/>
    </row>
    <row r="159" spans="1:7" ht="18.75" customHeight="1">
      <c r="A159" s="273"/>
      <c r="B159" s="275"/>
      <c r="C159" s="312" t="s">
        <v>219</v>
      </c>
      <c r="D159" s="26">
        <v>3600</v>
      </c>
      <c r="E159" s="30">
        <v>3240</v>
      </c>
      <c r="F159" s="26">
        <f t="shared" ref="F159:F165" si="6">E159-D159</f>
        <v>-360</v>
      </c>
      <c r="G159" s="266"/>
    </row>
    <row r="160" spans="1:7" ht="18.75" customHeight="1">
      <c r="A160" s="273"/>
      <c r="B160" s="275"/>
      <c r="C160" s="339" t="s">
        <v>220</v>
      </c>
      <c r="D160" s="26">
        <v>77406</v>
      </c>
      <c r="E160" s="30">
        <v>74556</v>
      </c>
      <c r="F160" s="26">
        <f t="shared" si="6"/>
        <v>-2850</v>
      </c>
      <c r="G160" s="266"/>
    </row>
    <row r="161" spans="1:7" ht="18.75" customHeight="1">
      <c r="A161" s="273"/>
      <c r="B161" s="275"/>
      <c r="C161" s="312" t="s">
        <v>221</v>
      </c>
      <c r="D161" s="26">
        <v>70294</v>
      </c>
      <c r="E161" s="30">
        <v>68713</v>
      </c>
      <c r="F161" s="26">
        <f t="shared" si="6"/>
        <v>-1581</v>
      </c>
      <c r="G161" s="266"/>
    </row>
    <row r="162" spans="1:7" ht="18.75" customHeight="1">
      <c r="A162" s="273"/>
      <c r="B162" s="275"/>
      <c r="C162" s="312" t="s">
        <v>222</v>
      </c>
      <c r="D162" s="26">
        <v>32658</v>
      </c>
      <c r="E162" s="30">
        <v>25108</v>
      </c>
      <c r="F162" s="26">
        <f t="shared" si="6"/>
        <v>-7550</v>
      </c>
      <c r="G162" s="266"/>
    </row>
    <row r="163" spans="1:7" ht="18.75" customHeight="1">
      <c r="A163" s="273"/>
      <c r="B163" s="275"/>
      <c r="C163" s="312" t="s">
        <v>223</v>
      </c>
      <c r="D163" s="26">
        <v>8400</v>
      </c>
      <c r="E163" s="30">
        <v>3000</v>
      </c>
      <c r="F163" s="26">
        <f t="shared" si="6"/>
        <v>-5400</v>
      </c>
      <c r="G163" s="266"/>
    </row>
    <row r="164" spans="1:7" ht="18.75" customHeight="1">
      <c r="A164" s="273"/>
      <c r="B164" s="275"/>
      <c r="C164" s="312" t="s">
        <v>224</v>
      </c>
      <c r="D164" s="26">
        <v>0</v>
      </c>
      <c r="E164" s="30">
        <v>0</v>
      </c>
      <c r="F164" s="26">
        <f t="shared" si="6"/>
        <v>0</v>
      </c>
      <c r="G164" s="266"/>
    </row>
    <row r="165" spans="1:7" ht="18.75" customHeight="1">
      <c r="A165" s="273"/>
      <c r="B165" s="275"/>
      <c r="C165" s="312" t="s">
        <v>225</v>
      </c>
      <c r="D165" s="26">
        <v>39950</v>
      </c>
      <c r="E165" s="30">
        <v>36260</v>
      </c>
      <c r="F165" s="26">
        <f t="shared" si="6"/>
        <v>-3690</v>
      </c>
      <c r="G165" s="266"/>
    </row>
    <row r="166" spans="1:7" ht="18.75" customHeight="1">
      <c r="A166" s="250" t="s">
        <v>226</v>
      </c>
      <c r="B166" s="261"/>
      <c r="C166" s="261"/>
      <c r="D166" s="20">
        <f>D167</f>
        <v>164556</v>
      </c>
      <c r="E166" s="262">
        <f>E167</f>
        <v>56000</v>
      </c>
      <c r="F166" s="20">
        <f>F167</f>
        <v>-108556</v>
      </c>
      <c r="G166" s="263"/>
    </row>
    <row r="167" spans="1:7" ht="18.75" customHeight="1">
      <c r="A167" s="273"/>
      <c r="B167" s="272" t="s">
        <v>227</v>
      </c>
      <c r="C167" s="312"/>
      <c r="D167" s="26">
        <f>SUM(D168:D170)</f>
        <v>164556</v>
      </c>
      <c r="E167" s="30">
        <f>SUM(E168:E170)</f>
        <v>56000</v>
      </c>
      <c r="F167" s="26">
        <f>SUM(F168:F170)</f>
        <v>-108556</v>
      </c>
      <c r="G167" s="266"/>
    </row>
    <row r="168" spans="1:7" ht="18.75" customHeight="1">
      <c r="A168" s="273"/>
      <c r="B168" s="275"/>
      <c r="C168" s="312" t="s">
        <v>227</v>
      </c>
      <c r="D168" s="26">
        <v>2000</v>
      </c>
      <c r="E168" s="30">
        <v>2000</v>
      </c>
      <c r="F168" s="26">
        <f>E168-D168</f>
        <v>0</v>
      </c>
      <c r="G168" s="266"/>
    </row>
    <row r="169" spans="1:7" ht="18.75" customHeight="1">
      <c r="A169" s="273"/>
      <c r="B169" s="275"/>
      <c r="C169" s="312" t="s">
        <v>228</v>
      </c>
      <c r="D169" s="26">
        <v>71556</v>
      </c>
      <c r="E169" s="30">
        <v>10500</v>
      </c>
      <c r="F169" s="26">
        <f>E169-D169</f>
        <v>-61056</v>
      </c>
      <c r="G169" s="266"/>
    </row>
    <row r="170" spans="1:7" ht="18.75" customHeight="1">
      <c r="A170" s="273"/>
      <c r="B170" s="275"/>
      <c r="C170" s="256" t="s">
        <v>229</v>
      </c>
      <c r="D170" s="36">
        <v>91000</v>
      </c>
      <c r="E170" s="39">
        <v>43500</v>
      </c>
      <c r="F170" s="26">
        <f>E170-D170</f>
        <v>-47500</v>
      </c>
      <c r="G170" s="281"/>
    </row>
    <row r="171" spans="1:7" ht="18.75" customHeight="1">
      <c r="A171" s="250" t="s">
        <v>230</v>
      </c>
      <c r="B171" s="261"/>
      <c r="C171" s="261"/>
      <c r="D171" s="20">
        <f>D172</f>
        <v>979574</v>
      </c>
      <c r="E171" s="262">
        <f>E172</f>
        <v>923595</v>
      </c>
      <c r="F171" s="20">
        <f>F172</f>
        <v>-55979</v>
      </c>
      <c r="G171" s="263"/>
    </row>
    <row r="172" spans="1:7" ht="18.75" customHeight="1">
      <c r="A172" s="273"/>
      <c r="B172" s="272" t="s">
        <v>230</v>
      </c>
      <c r="C172" s="312"/>
      <c r="D172" s="26">
        <f>SUM(D173:D192)</f>
        <v>979574</v>
      </c>
      <c r="E172" s="30">
        <f>SUM(E173:E192)</f>
        <v>923595</v>
      </c>
      <c r="F172" s="26">
        <f t="shared" ref="F172:F177" si="7">E172-D172</f>
        <v>-55979</v>
      </c>
      <c r="G172" s="266"/>
    </row>
    <row r="173" spans="1:7" ht="18.75" customHeight="1">
      <c r="A173" s="273"/>
      <c r="B173" s="275"/>
      <c r="C173" s="339" t="s">
        <v>170</v>
      </c>
      <c r="D173" s="26">
        <v>0</v>
      </c>
      <c r="E173" s="30">
        <v>0</v>
      </c>
      <c r="F173" s="26">
        <f t="shared" si="7"/>
        <v>0</v>
      </c>
      <c r="G173" s="266"/>
    </row>
    <row r="174" spans="1:7" ht="18.75" customHeight="1">
      <c r="A174" s="273"/>
      <c r="B174" s="275"/>
      <c r="C174" s="339" t="s">
        <v>171</v>
      </c>
      <c r="D174" s="26">
        <v>104978</v>
      </c>
      <c r="E174" s="30">
        <v>77852</v>
      </c>
      <c r="F174" s="26">
        <f t="shared" si="7"/>
        <v>-27126</v>
      </c>
      <c r="G174" s="266"/>
    </row>
    <row r="175" spans="1:7" ht="18.75" customHeight="1">
      <c r="A175" s="273"/>
      <c r="B175" s="275"/>
      <c r="C175" s="339" t="s">
        <v>231</v>
      </c>
      <c r="D175" s="26">
        <v>0</v>
      </c>
      <c r="E175" s="30">
        <v>0</v>
      </c>
      <c r="F175" s="26">
        <f t="shared" si="7"/>
        <v>0</v>
      </c>
      <c r="G175" s="266"/>
    </row>
    <row r="176" spans="1:7" ht="22.5" customHeight="1">
      <c r="A176" s="273"/>
      <c r="B176" s="275"/>
      <c r="C176" s="340" t="s">
        <v>232</v>
      </c>
      <c r="D176" s="26">
        <v>50400</v>
      </c>
      <c r="E176" s="30">
        <v>44330</v>
      </c>
      <c r="F176" s="26">
        <f t="shared" si="7"/>
        <v>-6070</v>
      </c>
      <c r="G176" s="266"/>
    </row>
    <row r="177" spans="1:7" ht="18.75" customHeight="1" thickBot="1">
      <c r="A177" s="282"/>
      <c r="B177" s="283"/>
      <c r="C177" s="341" t="s">
        <v>233</v>
      </c>
      <c r="D177" s="61">
        <v>0</v>
      </c>
      <c r="E177" s="62">
        <v>0</v>
      </c>
      <c r="F177" s="61">
        <f t="shared" si="7"/>
        <v>0</v>
      </c>
      <c r="G177" s="285"/>
    </row>
    <row r="178" spans="1:7" ht="17.25" customHeight="1" thickBot="1">
      <c r="A178" s="286" t="s">
        <v>209</v>
      </c>
      <c r="B178" s="286"/>
      <c r="C178" s="286"/>
      <c r="D178" s="53"/>
      <c r="E178" s="2"/>
      <c r="F178" s="54"/>
      <c r="G178" s="239" t="s">
        <v>159</v>
      </c>
    </row>
    <row r="179" spans="1:7" ht="30" customHeight="1">
      <c r="A179" s="240" t="s">
        <v>160</v>
      </c>
      <c r="B179" s="241" t="s">
        <v>161</v>
      </c>
      <c r="C179" s="241" t="s">
        <v>162</v>
      </c>
      <c r="D179" s="55" t="s">
        <v>6</v>
      </c>
      <c r="E179" s="11" t="s">
        <v>7</v>
      </c>
      <c r="F179" s="287" t="s">
        <v>163</v>
      </c>
      <c r="G179" s="243" t="s">
        <v>164</v>
      </c>
    </row>
    <row r="180" spans="1:7" ht="18.75" customHeight="1">
      <c r="A180" s="273" t="s">
        <v>148</v>
      </c>
      <c r="B180" s="275" t="s">
        <v>67</v>
      </c>
      <c r="C180" s="339" t="s">
        <v>172</v>
      </c>
      <c r="D180" s="26">
        <v>80846</v>
      </c>
      <c r="E180" s="30">
        <v>61530</v>
      </c>
      <c r="F180" s="26">
        <f t="shared" ref="F180:F192" si="8">E180-D180</f>
        <v>-19316</v>
      </c>
      <c r="G180" s="266"/>
    </row>
    <row r="181" spans="1:7" ht="18.75" customHeight="1">
      <c r="A181" s="273"/>
      <c r="B181" s="275"/>
      <c r="C181" s="339" t="s">
        <v>234</v>
      </c>
      <c r="D181" s="26">
        <v>36850</v>
      </c>
      <c r="E181" s="30">
        <v>9805</v>
      </c>
      <c r="F181" s="26">
        <f t="shared" si="8"/>
        <v>-27045</v>
      </c>
      <c r="G181" s="266"/>
    </row>
    <row r="182" spans="1:7" ht="18.75" customHeight="1">
      <c r="A182" s="273"/>
      <c r="B182" s="275"/>
      <c r="C182" s="342" t="s">
        <v>235</v>
      </c>
      <c r="D182" s="103">
        <v>72940</v>
      </c>
      <c r="E182" s="104">
        <v>54357</v>
      </c>
      <c r="F182" s="26">
        <f t="shared" si="8"/>
        <v>-18583</v>
      </c>
      <c r="G182" s="301"/>
    </row>
    <row r="183" spans="1:7" ht="18.75" customHeight="1">
      <c r="A183" s="273"/>
      <c r="B183" s="275"/>
      <c r="C183" s="339" t="s">
        <v>236</v>
      </c>
      <c r="D183" s="26">
        <v>0</v>
      </c>
      <c r="E183" s="30">
        <v>0</v>
      </c>
      <c r="F183" s="26">
        <f t="shared" si="8"/>
        <v>0</v>
      </c>
      <c r="G183" s="266"/>
    </row>
    <row r="184" spans="1:7" ht="18.75" customHeight="1">
      <c r="A184" s="273"/>
      <c r="B184" s="275"/>
      <c r="C184" s="339" t="s">
        <v>175</v>
      </c>
      <c r="D184" s="70">
        <v>75335</v>
      </c>
      <c r="E184" s="71">
        <v>129233</v>
      </c>
      <c r="F184" s="26">
        <f t="shared" si="8"/>
        <v>53898</v>
      </c>
      <c r="G184" s="246"/>
    </row>
    <row r="185" spans="1:7" ht="18.75" customHeight="1">
      <c r="A185" s="273"/>
      <c r="B185" s="275"/>
      <c r="C185" s="339" t="s">
        <v>176</v>
      </c>
      <c r="D185" s="70">
        <v>410845</v>
      </c>
      <c r="E185" s="71">
        <v>439618</v>
      </c>
      <c r="F185" s="26">
        <f t="shared" si="8"/>
        <v>28773</v>
      </c>
      <c r="G185" s="246"/>
    </row>
    <row r="186" spans="1:7" ht="18.75" customHeight="1">
      <c r="A186" s="273"/>
      <c r="B186" s="275"/>
      <c r="C186" s="339" t="s">
        <v>178</v>
      </c>
      <c r="D186" s="70">
        <v>5860</v>
      </c>
      <c r="E186" s="71">
        <v>5620</v>
      </c>
      <c r="F186" s="26">
        <f t="shared" si="8"/>
        <v>-240</v>
      </c>
      <c r="G186" s="246"/>
    </row>
    <row r="187" spans="1:7" ht="18.75" customHeight="1">
      <c r="A187" s="273"/>
      <c r="B187" s="275"/>
      <c r="C187" s="339" t="s">
        <v>179</v>
      </c>
      <c r="D187" s="70">
        <v>0</v>
      </c>
      <c r="E187" s="71">
        <v>0</v>
      </c>
      <c r="F187" s="26">
        <f t="shared" si="8"/>
        <v>0</v>
      </c>
      <c r="G187" s="246"/>
    </row>
    <row r="188" spans="1:7" ht="18.75" customHeight="1">
      <c r="A188" s="273"/>
      <c r="B188" s="275"/>
      <c r="C188" s="339" t="s">
        <v>180</v>
      </c>
      <c r="D188" s="70">
        <v>46600</v>
      </c>
      <c r="E188" s="71">
        <v>27600</v>
      </c>
      <c r="F188" s="26">
        <f t="shared" si="8"/>
        <v>-19000</v>
      </c>
      <c r="G188" s="246"/>
    </row>
    <row r="189" spans="1:7" ht="18.75" customHeight="1">
      <c r="A189" s="273"/>
      <c r="B189" s="275"/>
      <c r="C189" s="339" t="s">
        <v>237</v>
      </c>
      <c r="D189" s="70">
        <v>0</v>
      </c>
      <c r="E189" s="71">
        <v>0</v>
      </c>
      <c r="F189" s="26">
        <f t="shared" si="8"/>
        <v>0</v>
      </c>
      <c r="G189" s="246"/>
    </row>
    <row r="190" spans="1:7" ht="18.75" customHeight="1">
      <c r="A190" s="273"/>
      <c r="B190" s="275"/>
      <c r="C190" s="339" t="s">
        <v>238</v>
      </c>
      <c r="D190" s="70">
        <v>0</v>
      </c>
      <c r="E190" s="71">
        <v>0</v>
      </c>
      <c r="F190" s="26">
        <f t="shared" si="8"/>
        <v>0</v>
      </c>
      <c r="G190" s="246"/>
    </row>
    <row r="191" spans="1:7" ht="18.75" customHeight="1">
      <c r="A191" s="273"/>
      <c r="B191" s="275"/>
      <c r="C191" s="339" t="s">
        <v>239</v>
      </c>
      <c r="D191" s="70">
        <v>0</v>
      </c>
      <c r="E191" s="71">
        <v>0</v>
      </c>
      <c r="F191" s="26">
        <f t="shared" si="8"/>
        <v>0</v>
      </c>
      <c r="G191" s="246"/>
    </row>
    <row r="192" spans="1:7" ht="18.75" customHeight="1">
      <c r="A192" s="293"/>
      <c r="B192" s="294"/>
      <c r="C192" s="339" t="s">
        <v>240</v>
      </c>
      <c r="D192" s="26">
        <v>94920</v>
      </c>
      <c r="E192" s="30">
        <v>73650</v>
      </c>
      <c r="F192" s="26">
        <f t="shared" si="8"/>
        <v>-21270</v>
      </c>
      <c r="G192" s="266"/>
    </row>
    <row r="193" spans="1:7" ht="18.75" customHeight="1">
      <c r="A193" s="295" t="s">
        <v>241</v>
      </c>
      <c r="B193" s="343"/>
      <c r="C193" s="296"/>
      <c r="D193" s="107">
        <f>D194+D197</f>
        <v>0</v>
      </c>
      <c r="E193" s="297">
        <f>E194+E197</f>
        <v>0</v>
      </c>
      <c r="F193" s="107">
        <f>F194+F197</f>
        <v>0</v>
      </c>
      <c r="G193" s="298"/>
    </row>
    <row r="194" spans="1:7" ht="18.75" customHeight="1">
      <c r="A194" s="273"/>
      <c r="B194" s="272" t="s">
        <v>241</v>
      </c>
      <c r="C194" s="312"/>
      <c r="D194" s="26">
        <f>D195</f>
        <v>0</v>
      </c>
      <c r="E194" s="30">
        <f>E195</f>
        <v>0</v>
      </c>
      <c r="F194" s="26">
        <f>F195</f>
        <v>0</v>
      </c>
      <c r="G194" s="266"/>
    </row>
    <row r="195" spans="1:7" ht="18.75" customHeight="1">
      <c r="A195" s="273"/>
      <c r="B195" s="275"/>
      <c r="C195" s="312" t="s">
        <v>241</v>
      </c>
      <c r="D195" s="26">
        <v>0</v>
      </c>
      <c r="E195" s="30">
        <v>0</v>
      </c>
      <c r="F195" s="26">
        <f>E195-D195</f>
        <v>0</v>
      </c>
      <c r="G195" s="266"/>
    </row>
    <row r="196" spans="1:7" ht="18.75" customHeight="1">
      <c r="A196" s="250" t="s">
        <v>242</v>
      </c>
      <c r="B196" s="276"/>
      <c r="C196" s="261"/>
      <c r="D196" s="107">
        <f>SUM(D197)</f>
        <v>0</v>
      </c>
      <c r="E196" s="297">
        <f>SUM(E197)</f>
        <v>0</v>
      </c>
      <c r="F196" s="20">
        <f>E196-D196</f>
        <v>0</v>
      </c>
      <c r="G196" s="298"/>
    </row>
    <row r="197" spans="1:7" ht="18.75" customHeight="1">
      <c r="A197" s="273"/>
      <c r="B197" s="272" t="s">
        <v>243</v>
      </c>
      <c r="C197" s="312"/>
      <c r="D197" s="26">
        <f>SUM(D198:D199)</f>
        <v>0</v>
      </c>
      <c r="E197" s="30">
        <f>SUM(E198:E199)</f>
        <v>0</v>
      </c>
      <c r="F197" s="26">
        <f>SUM(F198:F199)</f>
        <v>0</v>
      </c>
      <c r="G197" s="266"/>
    </row>
    <row r="198" spans="1:7" ht="18.75" customHeight="1">
      <c r="A198" s="273"/>
      <c r="B198" s="275"/>
      <c r="C198" s="312" t="s">
        <v>244</v>
      </c>
      <c r="D198" s="26">
        <v>0</v>
      </c>
      <c r="E198" s="30">
        <v>0</v>
      </c>
      <c r="F198" s="26">
        <f>E198-D198</f>
        <v>0</v>
      </c>
      <c r="G198" s="266"/>
    </row>
    <row r="199" spans="1:7" ht="18.75" customHeight="1">
      <c r="A199" s="273"/>
      <c r="B199" s="275"/>
      <c r="C199" s="312" t="s">
        <v>245</v>
      </c>
      <c r="D199" s="26">
        <v>0</v>
      </c>
      <c r="E199" s="30">
        <v>0</v>
      </c>
      <c r="F199" s="26">
        <f>E199-D199</f>
        <v>0</v>
      </c>
      <c r="G199" s="266"/>
    </row>
    <row r="200" spans="1:7" ht="18.75" customHeight="1">
      <c r="A200" s="250" t="s">
        <v>246</v>
      </c>
      <c r="B200" s="261"/>
      <c r="C200" s="261"/>
      <c r="D200" s="20">
        <f>D201</f>
        <v>3800</v>
      </c>
      <c r="E200" s="262">
        <f>E201</f>
        <v>2000</v>
      </c>
      <c r="F200" s="20">
        <f>F201</f>
        <v>-1800</v>
      </c>
      <c r="G200" s="263"/>
    </row>
    <row r="201" spans="1:7" ht="18.75" customHeight="1">
      <c r="A201" s="273"/>
      <c r="B201" s="272" t="s">
        <v>246</v>
      </c>
      <c r="C201" s="312"/>
      <c r="D201" s="26">
        <f>D202</f>
        <v>3800</v>
      </c>
      <c r="E201" s="30">
        <f>E202</f>
        <v>2000</v>
      </c>
      <c r="F201" s="26">
        <f>E201-D201</f>
        <v>-1800</v>
      </c>
      <c r="G201" s="266"/>
    </row>
    <row r="202" spans="1:7" ht="18.75" customHeight="1">
      <c r="A202" s="273"/>
      <c r="B202" s="275"/>
      <c r="C202" s="312" t="s">
        <v>246</v>
      </c>
      <c r="D202" s="26">
        <v>3800</v>
      </c>
      <c r="E202" s="30">
        <v>2000</v>
      </c>
      <c r="F202" s="26">
        <f>E202-D202</f>
        <v>-1800</v>
      </c>
      <c r="G202" s="266"/>
    </row>
    <row r="203" spans="1:7" ht="18.75" customHeight="1">
      <c r="A203" s="344" t="s">
        <v>247</v>
      </c>
      <c r="B203" s="261"/>
      <c r="C203" s="261"/>
      <c r="D203" s="20">
        <f>D204</f>
        <v>285420</v>
      </c>
      <c r="E203" s="262">
        <f>E204</f>
        <v>25250</v>
      </c>
      <c r="F203" s="20">
        <f>F204</f>
        <v>-260170</v>
      </c>
      <c r="G203" s="263"/>
    </row>
    <row r="204" spans="1:7" ht="18.75" customHeight="1">
      <c r="A204" s="273"/>
      <c r="B204" s="272" t="s">
        <v>247</v>
      </c>
      <c r="C204" s="312"/>
      <c r="D204" s="26">
        <f>SUM(D205:D206)</f>
        <v>285420</v>
      </c>
      <c r="E204" s="30">
        <f>SUM(E205:E206)</f>
        <v>25250</v>
      </c>
      <c r="F204" s="26">
        <f>SUM(F205:F206)</f>
        <v>-260170</v>
      </c>
      <c r="G204" s="266"/>
    </row>
    <row r="205" spans="1:7" ht="18.75" customHeight="1">
      <c r="A205" s="273"/>
      <c r="B205" s="275"/>
      <c r="C205" s="312" t="s">
        <v>248</v>
      </c>
      <c r="D205" s="26">
        <v>280420</v>
      </c>
      <c r="E205" s="30">
        <v>20250</v>
      </c>
      <c r="F205" s="26">
        <f>E205-D205</f>
        <v>-260170</v>
      </c>
      <c r="G205" s="266"/>
    </row>
    <row r="206" spans="1:7" ht="18.75" customHeight="1">
      <c r="A206" s="273"/>
      <c r="B206" s="275"/>
      <c r="C206" s="312" t="s">
        <v>249</v>
      </c>
      <c r="D206" s="26">
        <v>5000</v>
      </c>
      <c r="E206" s="30">
        <v>5000</v>
      </c>
      <c r="F206" s="26">
        <f>E206-D206</f>
        <v>0</v>
      </c>
      <c r="G206" s="266"/>
    </row>
    <row r="207" spans="1:7" ht="18.75" customHeight="1">
      <c r="A207" s="250" t="s">
        <v>197</v>
      </c>
      <c r="B207" s="261"/>
      <c r="C207" s="261"/>
      <c r="D207" s="20">
        <f>SUM(D208)</f>
        <v>0</v>
      </c>
      <c r="E207" s="262">
        <f>SUM(E208)</f>
        <v>0</v>
      </c>
      <c r="F207" s="20">
        <f>SUM(F208)</f>
        <v>0</v>
      </c>
      <c r="G207" s="263"/>
    </row>
    <row r="208" spans="1:7" ht="18.75" customHeight="1">
      <c r="A208" s="273"/>
      <c r="B208" s="272" t="s">
        <v>197</v>
      </c>
      <c r="C208" s="312"/>
      <c r="D208" s="26">
        <f>D209</f>
        <v>0</v>
      </c>
      <c r="E208" s="30">
        <f>E209</f>
        <v>0</v>
      </c>
      <c r="F208" s="26">
        <f>F209</f>
        <v>0</v>
      </c>
      <c r="G208" s="266"/>
    </row>
    <row r="209" spans="1:7" ht="18.75" customHeight="1">
      <c r="A209" s="273"/>
      <c r="B209" s="275"/>
      <c r="C209" s="272" t="s">
        <v>250</v>
      </c>
      <c r="D209" s="36">
        <v>0</v>
      </c>
      <c r="E209" s="39">
        <v>0</v>
      </c>
      <c r="F209" s="36">
        <f>E209-D209</f>
        <v>0</v>
      </c>
      <c r="G209" s="281"/>
    </row>
    <row r="210" spans="1:7" ht="24.75" customHeight="1">
      <c r="A210" s="636" t="s">
        <v>205</v>
      </c>
      <c r="B210" s="637"/>
      <c r="C210" s="638"/>
      <c r="D210" s="345">
        <f>D211+D233+D238+D241+D244+D248+D251+D257+D260</f>
        <v>397267</v>
      </c>
      <c r="E210" s="346">
        <f>E211+E233+E238+E241+E244+E248+E251+E257+E260</f>
        <v>60780</v>
      </c>
      <c r="F210" s="347">
        <f>E210-D210</f>
        <v>-336487</v>
      </c>
      <c r="G210" s="348"/>
    </row>
    <row r="211" spans="1:7" ht="18.75" customHeight="1">
      <c r="A211" s="250" t="s">
        <v>251</v>
      </c>
      <c r="B211" s="261"/>
      <c r="C211" s="261"/>
      <c r="D211" s="20">
        <f>D212+D221+D225</f>
        <v>9807</v>
      </c>
      <c r="E211" s="262">
        <f>E212+E221+E225</f>
        <v>3400</v>
      </c>
      <c r="F211" s="20">
        <f>E211-D211</f>
        <v>-6407</v>
      </c>
      <c r="G211" s="263"/>
    </row>
    <row r="212" spans="1:7" ht="18.75" customHeight="1">
      <c r="A212" s="273"/>
      <c r="B212" s="272" t="s">
        <v>212</v>
      </c>
      <c r="C212" s="312"/>
      <c r="D212" s="26">
        <f>SUM(D213:D220)</f>
        <v>490</v>
      </c>
      <c r="E212" s="30">
        <f>SUM(E213:E220)</f>
        <v>440</v>
      </c>
      <c r="F212" s="26">
        <f>SUM(F213:F220)</f>
        <v>-50</v>
      </c>
      <c r="G212" s="266"/>
    </row>
    <row r="213" spans="1:7" ht="18.75" customHeight="1">
      <c r="A213" s="273"/>
      <c r="B213" s="275"/>
      <c r="C213" s="312" t="s">
        <v>213</v>
      </c>
      <c r="D213" s="26">
        <v>0</v>
      </c>
      <c r="E213" s="30">
        <v>0</v>
      </c>
      <c r="F213" s="26">
        <f t="shared" ref="F213:F224" si="9">E213-D213</f>
        <v>0</v>
      </c>
      <c r="G213" s="266"/>
    </row>
    <row r="214" spans="1:7" ht="18.75" customHeight="1">
      <c r="A214" s="255"/>
      <c r="B214" s="275"/>
      <c r="C214" s="294" t="s">
        <v>252</v>
      </c>
      <c r="D214" s="70">
        <v>0</v>
      </c>
      <c r="E214" s="71">
        <v>0</v>
      </c>
      <c r="F214" s="26">
        <f t="shared" si="9"/>
        <v>0</v>
      </c>
      <c r="G214" s="246"/>
    </row>
    <row r="215" spans="1:7" ht="18.75" customHeight="1" thickBot="1">
      <c r="A215" s="349"/>
      <c r="B215" s="283"/>
      <c r="C215" s="283" t="s">
        <v>253</v>
      </c>
      <c r="D215" s="50">
        <v>0</v>
      </c>
      <c r="E215" s="51">
        <v>0</v>
      </c>
      <c r="F215" s="61">
        <f t="shared" si="9"/>
        <v>0</v>
      </c>
      <c r="G215" s="350"/>
    </row>
    <row r="216" spans="1:7" ht="18.75" customHeight="1" thickBot="1">
      <c r="A216" s="286" t="s">
        <v>209</v>
      </c>
      <c r="B216" s="286"/>
      <c r="C216" s="286"/>
      <c r="D216" s="53"/>
      <c r="E216" s="2"/>
      <c r="F216" s="54"/>
      <c r="G216" s="239" t="s">
        <v>159</v>
      </c>
    </row>
    <row r="217" spans="1:7" ht="30" customHeight="1">
      <c r="A217" s="240" t="s">
        <v>160</v>
      </c>
      <c r="B217" s="241" t="s">
        <v>161</v>
      </c>
      <c r="C217" s="241" t="s">
        <v>162</v>
      </c>
      <c r="D217" s="55" t="s">
        <v>6</v>
      </c>
      <c r="E217" s="11" t="s">
        <v>7</v>
      </c>
      <c r="F217" s="287" t="s">
        <v>163</v>
      </c>
      <c r="G217" s="243" t="s">
        <v>164</v>
      </c>
    </row>
    <row r="218" spans="1:7" ht="18.75" customHeight="1">
      <c r="A218" s="324" t="s">
        <v>251</v>
      </c>
      <c r="B218" s="272" t="s">
        <v>212</v>
      </c>
      <c r="C218" s="312" t="s">
        <v>254</v>
      </c>
      <c r="D218" s="26">
        <v>0</v>
      </c>
      <c r="E218" s="30">
        <v>0</v>
      </c>
      <c r="F218" s="26">
        <f t="shared" si="9"/>
        <v>0</v>
      </c>
      <c r="G218" s="266"/>
    </row>
    <row r="219" spans="1:7" ht="18.75" customHeight="1">
      <c r="A219" s="273"/>
      <c r="B219" s="351"/>
      <c r="C219" s="312" t="s">
        <v>255</v>
      </c>
      <c r="D219" s="26">
        <v>0</v>
      </c>
      <c r="E219" s="30">
        <v>0</v>
      </c>
      <c r="F219" s="26">
        <f t="shared" si="9"/>
        <v>0</v>
      </c>
      <c r="G219" s="266"/>
    </row>
    <row r="220" spans="1:7" ht="18.75" customHeight="1">
      <c r="A220" s="255"/>
      <c r="B220" s="294"/>
      <c r="C220" s="312" t="s">
        <v>256</v>
      </c>
      <c r="D220" s="26">
        <v>490</v>
      </c>
      <c r="E220" s="30">
        <v>440</v>
      </c>
      <c r="F220" s="26">
        <f t="shared" si="9"/>
        <v>-50</v>
      </c>
      <c r="G220" s="266"/>
    </row>
    <row r="221" spans="1:7" ht="18.75" customHeight="1">
      <c r="A221" s="273"/>
      <c r="B221" s="272" t="s">
        <v>214</v>
      </c>
      <c r="C221" s="312"/>
      <c r="D221" s="26">
        <f>SUM(D222:D224)</f>
        <v>250</v>
      </c>
      <c r="E221" s="30">
        <f>SUM(E222:E224)</f>
        <v>200</v>
      </c>
      <c r="F221" s="26">
        <f t="shared" si="9"/>
        <v>-50</v>
      </c>
      <c r="G221" s="266"/>
    </row>
    <row r="222" spans="1:7" ht="18.75" customHeight="1">
      <c r="A222" s="255"/>
      <c r="B222" s="275"/>
      <c r="C222" s="312" t="s">
        <v>215</v>
      </c>
      <c r="D222" s="26">
        <v>150</v>
      </c>
      <c r="E222" s="30">
        <v>100</v>
      </c>
      <c r="F222" s="26">
        <f t="shared" si="9"/>
        <v>-50</v>
      </c>
      <c r="G222" s="266"/>
    </row>
    <row r="223" spans="1:7" ht="18.75" customHeight="1">
      <c r="A223" s="273"/>
      <c r="B223" s="275"/>
      <c r="C223" s="294" t="s">
        <v>216</v>
      </c>
      <c r="D223" s="70">
        <v>0</v>
      </c>
      <c r="E223" s="71">
        <v>0</v>
      </c>
      <c r="F223" s="26">
        <f t="shared" si="9"/>
        <v>0</v>
      </c>
      <c r="G223" s="246"/>
    </row>
    <row r="224" spans="1:7" ht="18.75" customHeight="1">
      <c r="A224" s="273"/>
      <c r="B224" s="294"/>
      <c r="C224" s="294" t="s">
        <v>217</v>
      </c>
      <c r="D224" s="70">
        <v>100</v>
      </c>
      <c r="E224" s="71">
        <v>100</v>
      </c>
      <c r="F224" s="26">
        <f t="shared" si="9"/>
        <v>0</v>
      </c>
      <c r="G224" s="246"/>
    </row>
    <row r="225" spans="1:7" ht="18.75" customHeight="1">
      <c r="A225" s="273"/>
      <c r="B225" s="272" t="s">
        <v>218</v>
      </c>
      <c r="C225" s="312"/>
      <c r="D225" s="26">
        <f>SUM(D226:D232)</f>
        <v>9067</v>
      </c>
      <c r="E225" s="30">
        <f>SUM(E226:E232)</f>
        <v>2760</v>
      </c>
      <c r="F225" s="26">
        <f>SUM(F226:F232)</f>
        <v>-6307</v>
      </c>
      <c r="G225" s="266"/>
    </row>
    <row r="226" spans="1:7" ht="18.75" customHeight="1">
      <c r="A226" s="273"/>
      <c r="B226" s="275"/>
      <c r="C226" s="312" t="s">
        <v>219</v>
      </c>
      <c r="D226" s="26">
        <v>100</v>
      </c>
      <c r="E226" s="30">
        <v>20</v>
      </c>
      <c r="F226" s="26">
        <f t="shared" ref="F226:F232" si="10">E226-D226</f>
        <v>-80</v>
      </c>
      <c r="G226" s="266"/>
    </row>
    <row r="227" spans="1:7" ht="18.75" customHeight="1">
      <c r="A227" s="273"/>
      <c r="B227" s="275"/>
      <c r="C227" s="352" t="s">
        <v>220</v>
      </c>
      <c r="D227" s="26">
        <v>1704</v>
      </c>
      <c r="E227" s="30">
        <v>1504</v>
      </c>
      <c r="F227" s="26">
        <f t="shared" si="10"/>
        <v>-200</v>
      </c>
      <c r="G227" s="266"/>
    </row>
    <row r="228" spans="1:7" ht="18.75" customHeight="1">
      <c r="A228" s="273"/>
      <c r="B228" s="275"/>
      <c r="C228" s="312" t="s">
        <v>221</v>
      </c>
      <c r="D228" s="26">
        <v>1563</v>
      </c>
      <c r="E228" s="30">
        <v>1036</v>
      </c>
      <c r="F228" s="26">
        <f t="shared" si="10"/>
        <v>-527</v>
      </c>
      <c r="G228" s="266"/>
    </row>
    <row r="229" spans="1:7" ht="18.75" customHeight="1">
      <c r="A229" s="273"/>
      <c r="B229" s="275"/>
      <c r="C229" s="272" t="s">
        <v>222</v>
      </c>
      <c r="D229" s="36">
        <v>5400</v>
      </c>
      <c r="E229" s="39">
        <v>100</v>
      </c>
      <c r="F229" s="36">
        <f t="shared" si="10"/>
        <v>-5300</v>
      </c>
      <c r="G229" s="281"/>
    </row>
    <row r="230" spans="1:7" ht="18.75" customHeight="1">
      <c r="A230" s="273"/>
      <c r="B230" s="275"/>
      <c r="C230" s="312" t="s">
        <v>223</v>
      </c>
      <c r="D230" s="26">
        <v>0</v>
      </c>
      <c r="E230" s="30">
        <v>0</v>
      </c>
      <c r="F230" s="26">
        <f t="shared" si="10"/>
        <v>0</v>
      </c>
      <c r="G230" s="266"/>
    </row>
    <row r="231" spans="1:7" ht="18.75" customHeight="1">
      <c r="A231" s="273"/>
      <c r="B231" s="275"/>
      <c r="C231" s="312" t="s">
        <v>76</v>
      </c>
      <c r="D231" s="26">
        <v>0</v>
      </c>
      <c r="E231" s="30">
        <v>0</v>
      </c>
      <c r="F231" s="26">
        <f t="shared" si="10"/>
        <v>0</v>
      </c>
      <c r="G231" s="266"/>
    </row>
    <row r="232" spans="1:7" ht="18.75" customHeight="1">
      <c r="A232" s="273"/>
      <c r="B232" s="275"/>
      <c r="C232" s="312" t="s">
        <v>225</v>
      </c>
      <c r="D232" s="26">
        <v>300</v>
      </c>
      <c r="E232" s="30">
        <v>100</v>
      </c>
      <c r="F232" s="26">
        <f t="shared" si="10"/>
        <v>-200</v>
      </c>
      <c r="G232" s="266"/>
    </row>
    <row r="233" spans="1:7" ht="18.75" customHeight="1">
      <c r="A233" s="250" t="s">
        <v>226</v>
      </c>
      <c r="B233" s="261"/>
      <c r="C233" s="261"/>
      <c r="D233" s="20">
        <f>D234</f>
        <v>100100</v>
      </c>
      <c r="E233" s="262">
        <f>E234</f>
        <v>330</v>
      </c>
      <c r="F233" s="20">
        <f>F234</f>
        <v>-99770</v>
      </c>
      <c r="G233" s="263"/>
    </row>
    <row r="234" spans="1:7" ht="18.75" customHeight="1">
      <c r="A234" s="273"/>
      <c r="B234" s="272" t="s">
        <v>227</v>
      </c>
      <c r="C234" s="312"/>
      <c r="D234" s="26">
        <f>SUM(D235:D237)</f>
        <v>100100</v>
      </c>
      <c r="E234" s="30">
        <f>SUM(E235:E237)</f>
        <v>330</v>
      </c>
      <c r="F234" s="26">
        <f>SUM(F235:F237)</f>
        <v>-99770</v>
      </c>
      <c r="G234" s="266"/>
    </row>
    <row r="235" spans="1:7" ht="18.75" customHeight="1">
      <c r="A235" s="273"/>
      <c r="B235" s="275"/>
      <c r="C235" s="312" t="s">
        <v>227</v>
      </c>
      <c r="D235" s="26">
        <v>100</v>
      </c>
      <c r="E235" s="30">
        <v>100</v>
      </c>
      <c r="F235" s="353">
        <f>E235-D235</f>
        <v>0</v>
      </c>
      <c r="G235" s="266"/>
    </row>
    <row r="236" spans="1:7" ht="18.75" customHeight="1">
      <c r="A236" s="273"/>
      <c r="B236" s="275"/>
      <c r="C236" s="312" t="s">
        <v>228</v>
      </c>
      <c r="D236" s="26">
        <v>33000</v>
      </c>
      <c r="E236" s="30">
        <v>130</v>
      </c>
      <c r="F236" s="353">
        <f>E236-D236</f>
        <v>-32870</v>
      </c>
      <c r="G236" s="266"/>
    </row>
    <row r="237" spans="1:7" ht="18.75" customHeight="1">
      <c r="A237" s="273"/>
      <c r="B237" s="275"/>
      <c r="C237" s="256" t="s">
        <v>229</v>
      </c>
      <c r="D237" s="36">
        <v>67000</v>
      </c>
      <c r="E237" s="39">
        <v>100</v>
      </c>
      <c r="F237" s="353">
        <f>E237-D237</f>
        <v>-66900</v>
      </c>
      <c r="G237" s="281"/>
    </row>
    <row r="238" spans="1:7" ht="18.75" customHeight="1">
      <c r="A238" s="250" t="s">
        <v>230</v>
      </c>
      <c r="B238" s="261"/>
      <c r="C238" s="261"/>
      <c r="D238" s="20">
        <f t="shared" ref="D238:F239" si="11">D239</f>
        <v>106328</v>
      </c>
      <c r="E238" s="262">
        <f t="shared" si="11"/>
        <v>56750</v>
      </c>
      <c r="F238" s="20">
        <f t="shared" si="11"/>
        <v>-49578</v>
      </c>
      <c r="G238" s="263"/>
    </row>
    <row r="239" spans="1:7" ht="18.75" customHeight="1">
      <c r="A239" s="273"/>
      <c r="B239" s="272" t="s">
        <v>230</v>
      </c>
      <c r="C239" s="312"/>
      <c r="D239" s="26">
        <f t="shared" si="11"/>
        <v>106328</v>
      </c>
      <c r="E239" s="30">
        <f t="shared" si="11"/>
        <v>56750</v>
      </c>
      <c r="F239" s="26">
        <f t="shared" si="11"/>
        <v>-49578</v>
      </c>
      <c r="G239" s="266"/>
    </row>
    <row r="240" spans="1:7" ht="18.75" customHeight="1">
      <c r="A240" s="273"/>
      <c r="B240" s="275"/>
      <c r="C240" s="339" t="s">
        <v>230</v>
      </c>
      <c r="D240" s="26">
        <v>106328</v>
      </c>
      <c r="E240" s="30">
        <v>56750</v>
      </c>
      <c r="F240" s="353">
        <f>E240-D240</f>
        <v>-49578</v>
      </c>
      <c r="G240" s="266"/>
    </row>
    <row r="241" spans="1:7" ht="18.75" customHeight="1">
      <c r="A241" s="250" t="s">
        <v>241</v>
      </c>
      <c r="B241" s="276"/>
      <c r="C241" s="261"/>
      <c r="D241" s="107">
        <f t="shared" ref="D241:F244" si="12">D242</f>
        <v>0</v>
      </c>
      <c r="E241" s="297">
        <f t="shared" si="12"/>
        <v>0</v>
      </c>
      <c r="F241" s="20">
        <f t="shared" si="12"/>
        <v>0</v>
      </c>
      <c r="G241" s="298"/>
    </row>
    <row r="242" spans="1:7" ht="18.75" customHeight="1">
      <c r="A242" s="273"/>
      <c r="B242" s="272" t="s">
        <v>241</v>
      </c>
      <c r="C242" s="312"/>
      <c r="D242" s="26">
        <f t="shared" si="12"/>
        <v>0</v>
      </c>
      <c r="E242" s="30">
        <f t="shared" si="12"/>
        <v>0</v>
      </c>
      <c r="F242" s="26">
        <f t="shared" si="12"/>
        <v>0</v>
      </c>
      <c r="G242" s="266"/>
    </row>
    <row r="243" spans="1:7" ht="18.75" customHeight="1">
      <c r="A243" s="273"/>
      <c r="B243" s="275"/>
      <c r="C243" s="272" t="s">
        <v>241</v>
      </c>
      <c r="D243" s="26">
        <v>0</v>
      </c>
      <c r="E243" s="30">
        <v>0</v>
      </c>
      <c r="F243" s="353">
        <f>E243-D243</f>
        <v>0</v>
      </c>
      <c r="G243" s="281"/>
    </row>
    <row r="244" spans="1:7" ht="18.75" customHeight="1">
      <c r="A244" s="250" t="s">
        <v>242</v>
      </c>
      <c r="B244" s="276"/>
      <c r="C244" s="261"/>
      <c r="D244" s="107">
        <f t="shared" si="12"/>
        <v>0</v>
      </c>
      <c r="E244" s="297">
        <f t="shared" si="12"/>
        <v>0</v>
      </c>
      <c r="F244" s="20">
        <f t="shared" si="12"/>
        <v>0</v>
      </c>
      <c r="G244" s="298"/>
    </row>
    <row r="245" spans="1:7" ht="18.75" customHeight="1">
      <c r="A245" s="273"/>
      <c r="B245" s="272" t="s">
        <v>243</v>
      </c>
      <c r="C245" s="312"/>
      <c r="D245" s="26">
        <f>SUM(D246:D247)</f>
        <v>0</v>
      </c>
      <c r="E245" s="30">
        <f>SUM(E246:E247)</f>
        <v>0</v>
      </c>
      <c r="F245" s="26">
        <v>0</v>
      </c>
      <c r="G245" s="266"/>
    </row>
    <row r="246" spans="1:7" ht="18.75" customHeight="1">
      <c r="A246" s="273"/>
      <c r="B246" s="275"/>
      <c r="C246" s="312" t="s">
        <v>244</v>
      </c>
      <c r="D246" s="26">
        <v>0</v>
      </c>
      <c r="E246" s="30">
        <v>0</v>
      </c>
      <c r="F246" s="353">
        <f>E246-D246</f>
        <v>0</v>
      </c>
      <c r="G246" s="266"/>
    </row>
    <row r="247" spans="1:7" ht="18.75" customHeight="1">
      <c r="A247" s="273"/>
      <c r="B247" s="294"/>
      <c r="C247" s="312" t="s">
        <v>245</v>
      </c>
      <c r="D247" s="26">
        <v>0</v>
      </c>
      <c r="E247" s="30">
        <v>0</v>
      </c>
      <c r="F247" s="354">
        <f>E247-D247</f>
        <v>0</v>
      </c>
      <c r="G247" s="266"/>
    </row>
    <row r="248" spans="1:7" ht="18.75" customHeight="1">
      <c r="A248" s="250" t="s">
        <v>246</v>
      </c>
      <c r="B248" s="261"/>
      <c r="C248" s="261"/>
      <c r="D248" s="20">
        <f t="shared" ref="D248:F249" si="13">D249</f>
        <v>300</v>
      </c>
      <c r="E248" s="262">
        <f t="shared" si="13"/>
        <v>100</v>
      </c>
      <c r="F248" s="20">
        <f t="shared" si="13"/>
        <v>-200</v>
      </c>
      <c r="G248" s="263"/>
    </row>
    <row r="249" spans="1:7" ht="18.75" customHeight="1">
      <c r="A249" s="273"/>
      <c r="B249" s="272" t="s">
        <v>246</v>
      </c>
      <c r="C249" s="312"/>
      <c r="D249" s="26">
        <f t="shared" si="13"/>
        <v>300</v>
      </c>
      <c r="E249" s="30">
        <f t="shared" si="13"/>
        <v>100</v>
      </c>
      <c r="F249" s="26">
        <f t="shared" si="13"/>
        <v>-200</v>
      </c>
      <c r="G249" s="266"/>
    </row>
    <row r="250" spans="1:7" ht="18.75" customHeight="1">
      <c r="A250" s="273"/>
      <c r="B250" s="275"/>
      <c r="C250" s="312" t="s">
        <v>246</v>
      </c>
      <c r="D250" s="26">
        <v>300</v>
      </c>
      <c r="E250" s="30">
        <v>100</v>
      </c>
      <c r="F250" s="353">
        <f>E250-D250</f>
        <v>-200</v>
      </c>
      <c r="G250" s="266"/>
    </row>
    <row r="251" spans="1:7" ht="18.75" customHeight="1">
      <c r="A251" s="355" t="s">
        <v>257</v>
      </c>
      <c r="B251" s="261"/>
      <c r="C251" s="261"/>
      <c r="D251" s="20">
        <f>D252</f>
        <v>180732</v>
      </c>
      <c r="E251" s="262">
        <f>E252</f>
        <v>200</v>
      </c>
      <c r="F251" s="20">
        <f>F252</f>
        <v>-180532</v>
      </c>
      <c r="G251" s="263"/>
    </row>
    <row r="252" spans="1:7" ht="18.75" customHeight="1">
      <c r="A252" s="273"/>
      <c r="B252" s="272" t="s">
        <v>247</v>
      </c>
      <c r="C252" s="312"/>
      <c r="D252" s="26">
        <f>SUM(D253:D256)</f>
        <v>180732</v>
      </c>
      <c r="E252" s="30">
        <f>SUM(E253:E256)</f>
        <v>200</v>
      </c>
      <c r="F252" s="353">
        <f>E252-D252</f>
        <v>-180532</v>
      </c>
      <c r="G252" s="266"/>
    </row>
    <row r="253" spans="1:7" ht="18.75" customHeight="1" thickBot="1">
      <c r="A253" s="282"/>
      <c r="B253" s="283"/>
      <c r="C253" s="356" t="s">
        <v>248</v>
      </c>
      <c r="D253" s="61">
        <v>180732</v>
      </c>
      <c r="E253" s="62">
        <v>200</v>
      </c>
      <c r="F253" s="357">
        <f>E253-D253</f>
        <v>-180532</v>
      </c>
      <c r="G253" s="285"/>
    </row>
    <row r="254" spans="1:7" ht="18.75" customHeight="1" thickBot="1">
      <c r="A254" s="286" t="s">
        <v>209</v>
      </c>
      <c r="B254" s="286"/>
      <c r="C254" s="286"/>
      <c r="D254" s="53"/>
      <c r="E254" s="2"/>
      <c r="F254" s="54"/>
      <c r="G254" s="239" t="s">
        <v>159</v>
      </c>
    </row>
    <row r="255" spans="1:7" ht="30" customHeight="1">
      <c r="A255" s="240" t="s">
        <v>160</v>
      </c>
      <c r="B255" s="241" t="s">
        <v>161</v>
      </c>
      <c r="C255" s="241" t="s">
        <v>162</v>
      </c>
      <c r="D255" s="55" t="s">
        <v>6</v>
      </c>
      <c r="E255" s="11" t="s">
        <v>7</v>
      </c>
      <c r="F255" s="287" t="s">
        <v>163</v>
      </c>
      <c r="G255" s="243" t="s">
        <v>164</v>
      </c>
    </row>
    <row r="256" spans="1:7" ht="18.75" customHeight="1">
      <c r="A256" s="358" t="s">
        <v>257</v>
      </c>
      <c r="B256" s="272" t="s">
        <v>247</v>
      </c>
      <c r="C256" s="312" t="s">
        <v>249</v>
      </c>
      <c r="D256" s="26">
        <v>0</v>
      </c>
      <c r="E256" s="30">
        <v>0</v>
      </c>
      <c r="F256" s="353">
        <f>E256-D256</f>
        <v>0</v>
      </c>
      <c r="G256" s="266"/>
    </row>
    <row r="257" spans="1:7" ht="18.75" customHeight="1">
      <c r="A257" s="250" t="s">
        <v>258</v>
      </c>
      <c r="B257" s="261"/>
      <c r="C257" s="261"/>
      <c r="D257" s="20">
        <f t="shared" ref="D257:F258" si="14">D258</f>
        <v>0</v>
      </c>
      <c r="E257" s="262">
        <f t="shared" si="14"/>
        <v>0</v>
      </c>
      <c r="F257" s="20">
        <f t="shared" si="14"/>
        <v>0</v>
      </c>
      <c r="G257" s="263"/>
    </row>
    <row r="258" spans="1:7" ht="18.75" customHeight="1">
      <c r="A258" s="273"/>
      <c r="B258" s="359" t="s">
        <v>259</v>
      </c>
      <c r="C258" s="312"/>
      <c r="D258" s="26">
        <f t="shared" si="14"/>
        <v>0</v>
      </c>
      <c r="E258" s="30">
        <f t="shared" si="14"/>
        <v>0</v>
      </c>
      <c r="F258" s="26">
        <f t="shared" si="14"/>
        <v>0</v>
      </c>
      <c r="G258" s="266"/>
    </row>
    <row r="259" spans="1:7" ht="18.75" customHeight="1">
      <c r="A259" s="273"/>
      <c r="B259" s="275"/>
      <c r="C259" s="312" t="s">
        <v>259</v>
      </c>
      <c r="D259" s="26">
        <v>0</v>
      </c>
      <c r="E259" s="30">
        <v>0</v>
      </c>
      <c r="F259" s="353">
        <f>E259-D259</f>
        <v>0</v>
      </c>
      <c r="G259" s="266"/>
    </row>
    <row r="260" spans="1:7" ht="18.75" customHeight="1">
      <c r="A260" s="250" t="s">
        <v>197</v>
      </c>
      <c r="B260" s="261"/>
      <c r="C260" s="261"/>
      <c r="D260" s="20">
        <f t="shared" ref="D260:F261" si="15">D261</f>
        <v>0</v>
      </c>
      <c r="E260" s="262">
        <f t="shared" si="15"/>
        <v>0</v>
      </c>
      <c r="F260" s="20">
        <f t="shared" si="15"/>
        <v>0</v>
      </c>
      <c r="G260" s="263"/>
    </row>
    <row r="261" spans="1:7" ht="18.75" customHeight="1">
      <c r="A261" s="255"/>
      <c r="B261" s="272" t="s">
        <v>197</v>
      </c>
      <c r="C261" s="272"/>
      <c r="D261" s="36">
        <f t="shared" si="15"/>
        <v>0</v>
      </c>
      <c r="E261" s="39">
        <f t="shared" si="15"/>
        <v>0</v>
      </c>
      <c r="F261" s="36">
        <f t="shared" si="15"/>
        <v>0</v>
      </c>
      <c r="G261" s="281"/>
    </row>
    <row r="262" spans="1:7" ht="18.75" customHeight="1">
      <c r="A262" s="273"/>
      <c r="B262" s="275"/>
      <c r="C262" s="272" t="s">
        <v>250</v>
      </c>
      <c r="D262" s="36">
        <v>0</v>
      </c>
      <c r="E262" s="39">
        <v>0</v>
      </c>
      <c r="F262" s="360">
        <f>E262-D262</f>
        <v>0</v>
      </c>
      <c r="G262" s="281"/>
    </row>
    <row r="263" spans="1:7" ht="21.75" customHeight="1">
      <c r="A263" s="636" t="s">
        <v>207</v>
      </c>
      <c r="B263" s="637"/>
      <c r="C263" s="638"/>
      <c r="D263" s="345">
        <f>D264+D284+D289++D294+D298+D303+D306+D310+D313+D316</f>
        <v>100671</v>
      </c>
      <c r="E263" s="346">
        <f>E264+E284+E289++E294+E298+E303+E306+E310+E313+E316</f>
        <v>61436</v>
      </c>
      <c r="F263" s="347">
        <f>E263-D263</f>
        <v>-39235</v>
      </c>
      <c r="G263" s="348"/>
    </row>
    <row r="264" spans="1:7" ht="18" customHeight="1">
      <c r="A264" s="250" t="s">
        <v>251</v>
      </c>
      <c r="B264" s="261"/>
      <c r="C264" s="261"/>
      <c r="D264" s="20">
        <f>D265+D272+D276</f>
        <v>81981</v>
      </c>
      <c r="E264" s="262">
        <f>E265+E272+E276</f>
        <v>56863</v>
      </c>
      <c r="F264" s="20">
        <f>E264-D264</f>
        <v>-25118</v>
      </c>
      <c r="G264" s="263"/>
    </row>
    <row r="265" spans="1:7" ht="18" customHeight="1">
      <c r="A265" s="273"/>
      <c r="B265" s="272" t="s">
        <v>260</v>
      </c>
      <c r="C265" s="312"/>
      <c r="D265" s="26">
        <f>SUM(D266:D271)</f>
        <v>79222</v>
      </c>
      <c r="E265" s="30">
        <f>SUM(E266:E271)</f>
        <v>54918</v>
      </c>
      <c r="F265" s="26">
        <f>SUM(F266:F271)</f>
        <v>-24304</v>
      </c>
      <c r="G265" s="266"/>
    </row>
    <row r="266" spans="1:7" ht="18" customHeight="1">
      <c r="A266" s="273"/>
      <c r="B266" s="275"/>
      <c r="C266" s="312" t="s">
        <v>213</v>
      </c>
      <c r="D266" s="26">
        <v>58440</v>
      </c>
      <c r="E266" s="30">
        <v>43200</v>
      </c>
      <c r="F266" s="26">
        <f t="shared" ref="F266:F275" si="16">E266-D266</f>
        <v>-15240</v>
      </c>
      <c r="G266" s="266"/>
    </row>
    <row r="267" spans="1:7" ht="18" customHeight="1">
      <c r="A267" s="273"/>
      <c r="B267" s="275"/>
      <c r="C267" s="312" t="s">
        <v>261</v>
      </c>
      <c r="D267" s="26">
        <v>3820</v>
      </c>
      <c r="E267" s="30">
        <v>896</v>
      </c>
      <c r="F267" s="26">
        <f t="shared" si="16"/>
        <v>-2924</v>
      </c>
      <c r="G267" s="266"/>
    </row>
    <row r="268" spans="1:7" ht="18" customHeight="1">
      <c r="A268" s="273"/>
      <c r="B268" s="275"/>
      <c r="C268" s="312" t="s">
        <v>262</v>
      </c>
      <c r="D268" s="26">
        <v>0</v>
      </c>
      <c r="E268" s="30">
        <v>0</v>
      </c>
      <c r="F268" s="26">
        <f t="shared" si="16"/>
        <v>0</v>
      </c>
      <c r="G268" s="266"/>
    </row>
    <row r="269" spans="1:7" ht="18" customHeight="1">
      <c r="A269" s="255"/>
      <c r="B269" s="275"/>
      <c r="C269" s="312" t="s">
        <v>254</v>
      </c>
      <c r="D269" s="26">
        <v>6918</v>
      </c>
      <c r="E269" s="30">
        <v>4900</v>
      </c>
      <c r="F269" s="26">
        <f t="shared" si="16"/>
        <v>-2018</v>
      </c>
      <c r="G269" s="266"/>
    </row>
    <row r="270" spans="1:7" ht="18" customHeight="1">
      <c r="A270" s="273"/>
      <c r="B270" s="351"/>
      <c r="C270" s="312" t="s">
        <v>255</v>
      </c>
      <c r="D270" s="26">
        <v>8094</v>
      </c>
      <c r="E270" s="30">
        <v>5732</v>
      </c>
      <c r="F270" s="26">
        <f t="shared" si="16"/>
        <v>-2362</v>
      </c>
      <c r="G270" s="266"/>
    </row>
    <row r="271" spans="1:7" ht="18" customHeight="1">
      <c r="A271" s="255"/>
      <c r="B271" s="294"/>
      <c r="C271" s="312" t="s">
        <v>256</v>
      </c>
      <c r="D271" s="26">
        <v>1950</v>
      </c>
      <c r="E271" s="30">
        <v>190</v>
      </c>
      <c r="F271" s="26">
        <f t="shared" si="16"/>
        <v>-1760</v>
      </c>
      <c r="G271" s="266"/>
    </row>
    <row r="272" spans="1:7" ht="18" customHeight="1">
      <c r="A272" s="273"/>
      <c r="B272" s="272" t="s">
        <v>214</v>
      </c>
      <c r="C272" s="312"/>
      <c r="D272" s="26">
        <f>SUM(D273:D275)</f>
        <v>100</v>
      </c>
      <c r="E272" s="30">
        <f>SUM(E273:E275)</f>
        <v>20</v>
      </c>
      <c r="F272" s="26">
        <f t="shared" si="16"/>
        <v>-80</v>
      </c>
      <c r="G272" s="266"/>
    </row>
    <row r="273" spans="1:7" ht="18" customHeight="1">
      <c r="A273" s="255"/>
      <c r="B273" s="275"/>
      <c r="C273" s="312" t="s">
        <v>215</v>
      </c>
      <c r="D273" s="26">
        <v>50</v>
      </c>
      <c r="E273" s="30">
        <v>10</v>
      </c>
      <c r="F273" s="26">
        <f t="shared" si="16"/>
        <v>-40</v>
      </c>
      <c r="G273" s="266"/>
    </row>
    <row r="274" spans="1:7" ht="18" customHeight="1">
      <c r="A274" s="273"/>
      <c r="B274" s="275"/>
      <c r="C274" s="294" t="s">
        <v>216</v>
      </c>
      <c r="D274" s="70">
        <v>0</v>
      </c>
      <c r="E274" s="71">
        <v>0</v>
      </c>
      <c r="F274" s="26">
        <f t="shared" si="16"/>
        <v>0</v>
      </c>
      <c r="G274" s="246"/>
    </row>
    <row r="275" spans="1:7" ht="18" customHeight="1">
      <c r="A275" s="273"/>
      <c r="B275" s="294"/>
      <c r="C275" s="294" t="s">
        <v>217</v>
      </c>
      <c r="D275" s="70">
        <v>50</v>
      </c>
      <c r="E275" s="71">
        <v>10</v>
      </c>
      <c r="F275" s="26">
        <f t="shared" si="16"/>
        <v>-40</v>
      </c>
      <c r="G275" s="246"/>
    </row>
    <row r="276" spans="1:7" ht="18" customHeight="1">
      <c r="A276" s="273"/>
      <c r="B276" s="272" t="s">
        <v>218</v>
      </c>
      <c r="C276" s="312"/>
      <c r="D276" s="26">
        <f>SUM(D277:D283)</f>
        <v>2659</v>
      </c>
      <c r="E276" s="30">
        <f>SUM(E277:E283)</f>
        <v>1925</v>
      </c>
      <c r="F276" s="26">
        <f>SUM(F277:F283)</f>
        <v>-734</v>
      </c>
      <c r="G276" s="266"/>
    </row>
    <row r="277" spans="1:7" ht="18" customHeight="1">
      <c r="A277" s="273"/>
      <c r="B277" s="275"/>
      <c r="C277" s="312" t="s">
        <v>219</v>
      </c>
      <c r="D277" s="26">
        <v>80</v>
      </c>
      <c r="E277" s="30">
        <v>20</v>
      </c>
      <c r="F277" s="26">
        <f t="shared" ref="F277:F283" si="17">E277-D277</f>
        <v>-60</v>
      </c>
      <c r="G277" s="266"/>
    </row>
    <row r="278" spans="1:7" ht="18" customHeight="1">
      <c r="A278" s="273"/>
      <c r="B278" s="275"/>
      <c r="C278" s="352" t="s">
        <v>220</v>
      </c>
      <c r="D278" s="26">
        <v>675</v>
      </c>
      <c r="E278" s="30">
        <v>675</v>
      </c>
      <c r="F278" s="26">
        <f t="shared" si="17"/>
        <v>0</v>
      </c>
      <c r="G278" s="266"/>
    </row>
    <row r="279" spans="1:7" ht="18" customHeight="1">
      <c r="A279" s="273"/>
      <c r="B279" s="275"/>
      <c r="C279" s="312" t="s">
        <v>221</v>
      </c>
      <c r="D279" s="26">
        <v>1704</v>
      </c>
      <c r="E279" s="30">
        <v>1160</v>
      </c>
      <c r="F279" s="26">
        <f t="shared" si="17"/>
        <v>-544</v>
      </c>
      <c r="G279" s="266"/>
    </row>
    <row r="280" spans="1:7" ht="18" customHeight="1">
      <c r="A280" s="273"/>
      <c r="B280" s="275"/>
      <c r="C280" s="272" t="s">
        <v>222</v>
      </c>
      <c r="D280" s="36">
        <v>100</v>
      </c>
      <c r="E280" s="39">
        <v>50</v>
      </c>
      <c r="F280" s="36">
        <f t="shared" si="17"/>
        <v>-50</v>
      </c>
      <c r="G280" s="281"/>
    </row>
    <row r="281" spans="1:7" ht="18" customHeight="1">
      <c r="A281" s="273"/>
      <c r="B281" s="275"/>
      <c r="C281" s="312" t="s">
        <v>223</v>
      </c>
      <c r="D281" s="26">
        <v>0</v>
      </c>
      <c r="E281" s="30">
        <v>0</v>
      </c>
      <c r="F281" s="26">
        <f t="shared" si="17"/>
        <v>0</v>
      </c>
      <c r="G281" s="266"/>
    </row>
    <row r="282" spans="1:7" ht="18" customHeight="1">
      <c r="A282" s="273"/>
      <c r="B282" s="275"/>
      <c r="C282" s="312" t="s">
        <v>76</v>
      </c>
      <c r="D282" s="26">
        <v>0</v>
      </c>
      <c r="E282" s="30">
        <v>0</v>
      </c>
      <c r="F282" s="26">
        <f t="shared" si="17"/>
        <v>0</v>
      </c>
      <c r="G282" s="266"/>
    </row>
    <row r="283" spans="1:7" ht="18" customHeight="1">
      <c r="A283" s="273"/>
      <c r="B283" s="275"/>
      <c r="C283" s="312" t="s">
        <v>225</v>
      </c>
      <c r="D283" s="26">
        <v>100</v>
      </c>
      <c r="E283" s="30">
        <v>20</v>
      </c>
      <c r="F283" s="26">
        <f t="shared" si="17"/>
        <v>-80</v>
      </c>
      <c r="G283" s="266"/>
    </row>
    <row r="284" spans="1:7" ht="18" customHeight="1">
      <c r="A284" s="250" t="s">
        <v>226</v>
      </c>
      <c r="B284" s="261"/>
      <c r="C284" s="261"/>
      <c r="D284" s="20">
        <f>D285</f>
        <v>1000</v>
      </c>
      <c r="E284" s="262">
        <f>E285</f>
        <v>20</v>
      </c>
      <c r="F284" s="20">
        <f>F285</f>
        <v>-980</v>
      </c>
      <c r="G284" s="263"/>
    </row>
    <row r="285" spans="1:7" ht="18" customHeight="1">
      <c r="A285" s="273"/>
      <c r="B285" s="272" t="s">
        <v>227</v>
      </c>
      <c r="C285" s="312"/>
      <c r="D285" s="26">
        <f>SUM(D286:D288)</f>
        <v>1000</v>
      </c>
      <c r="E285" s="30">
        <f>SUM(E286:E288)</f>
        <v>20</v>
      </c>
      <c r="F285" s="26">
        <f>SUM(F286:F288)</f>
        <v>-980</v>
      </c>
      <c r="G285" s="266"/>
    </row>
    <row r="286" spans="1:7" ht="18" customHeight="1">
      <c r="A286" s="273"/>
      <c r="B286" s="275"/>
      <c r="C286" s="312" t="s">
        <v>227</v>
      </c>
      <c r="D286" s="26">
        <v>0</v>
      </c>
      <c r="E286" s="30">
        <v>0</v>
      </c>
      <c r="F286" s="353">
        <f>E286-D286</f>
        <v>0</v>
      </c>
      <c r="G286" s="266"/>
    </row>
    <row r="287" spans="1:7" ht="18" customHeight="1">
      <c r="A287" s="273"/>
      <c r="B287" s="275"/>
      <c r="C287" s="312" t="s">
        <v>228</v>
      </c>
      <c r="D287" s="26">
        <v>500</v>
      </c>
      <c r="E287" s="30">
        <v>10</v>
      </c>
      <c r="F287" s="353">
        <f>E287-D287</f>
        <v>-490</v>
      </c>
      <c r="G287" s="266"/>
    </row>
    <row r="288" spans="1:7" ht="18" customHeight="1">
      <c r="A288" s="273"/>
      <c r="B288" s="275"/>
      <c r="C288" s="256" t="s">
        <v>229</v>
      </c>
      <c r="D288" s="36">
        <v>500</v>
      </c>
      <c r="E288" s="39">
        <v>10</v>
      </c>
      <c r="F288" s="353">
        <f>E288-D288</f>
        <v>-490</v>
      </c>
      <c r="G288" s="281"/>
    </row>
    <row r="289" spans="1:7" ht="18" customHeight="1">
      <c r="A289" s="250" t="s">
        <v>230</v>
      </c>
      <c r="B289" s="261"/>
      <c r="C289" s="261"/>
      <c r="D289" s="20">
        <f t="shared" ref="D289:F289" si="18">D290</f>
        <v>7140</v>
      </c>
      <c r="E289" s="262">
        <f t="shared" si="18"/>
        <v>4336</v>
      </c>
      <c r="F289" s="20">
        <f t="shared" si="18"/>
        <v>-2804</v>
      </c>
      <c r="G289" s="263"/>
    </row>
    <row r="290" spans="1:7" ht="18" customHeight="1">
      <c r="A290" s="273"/>
      <c r="B290" s="272" t="s">
        <v>230</v>
      </c>
      <c r="C290" s="312"/>
      <c r="D290" s="26">
        <f>D291</f>
        <v>7140</v>
      </c>
      <c r="E290" s="30">
        <f>E291</f>
        <v>4336</v>
      </c>
      <c r="F290" s="26">
        <f>F291</f>
        <v>-2804</v>
      </c>
      <c r="G290" s="266"/>
    </row>
    <row r="291" spans="1:7" ht="18" customHeight="1" thickBot="1">
      <c r="A291" s="282"/>
      <c r="B291" s="283"/>
      <c r="C291" s="341" t="s">
        <v>230</v>
      </c>
      <c r="D291" s="61">
        <v>7140</v>
      </c>
      <c r="E291" s="62">
        <v>4336</v>
      </c>
      <c r="F291" s="357">
        <f>E291-D291</f>
        <v>-2804</v>
      </c>
      <c r="G291" s="285"/>
    </row>
    <row r="292" spans="1:7" ht="18" customHeight="1" thickBot="1">
      <c r="A292" s="286" t="s">
        <v>209</v>
      </c>
      <c r="B292" s="286"/>
      <c r="C292" s="286"/>
      <c r="D292" s="53"/>
      <c r="E292" s="2"/>
      <c r="F292" s="54"/>
      <c r="G292" s="239" t="s">
        <v>159</v>
      </c>
    </row>
    <row r="293" spans="1:7" ht="22.5">
      <c r="A293" s="240" t="s">
        <v>160</v>
      </c>
      <c r="B293" s="241" t="s">
        <v>161</v>
      </c>
      <c r="C293" s="241" t="s">
        <v>162</v>
      </c>
      <c r="D293" s="55" t="s">
        <v>6</v>
      </c>
      <c r="E293" s="11" t="s">
        <v>7</v>
      </c>
      <c r="F293" s="287" t="s">
        <v>163</v>
      </c>
      <c r="G293" s="243" t="s">
        <v>164</v>
      </c>
    </row>
    <row r="294" spans="1:7" ht="18" customHeight="1">
      <c r="A294" s="250" t="s">
        <v>263</v>
      </c>
      <c r="B294" s="276"/>
      <c r="C294" s="261"/>
      <c r="D294" s="107">
        <f t="shared" ref="D294:F295" si="19">D295</f>
        <v>0</v>
      </c>
      <c r="E294" s="297">
        <f t="shared" si="19"/>
        <v>0</v>
      </c>
      <c r="F294" s="20">
        <f t="shared" si="19"/>
        <v>0</v>
      </c>
      <c r="G294" s="298"/>
    </row>
    <row r="295" spans="1:7" ht="18" customHeight="1">
      <c r="A295" s="273"/>
      <c r="B295" s="272" t="s">
        <v>263</v>
      </c>
      <c r="C295" s="312"/>
      <c r="D295" s="26">
        <f t="shared" si="19"/>
        <v>0</v>
      </c>
      <c r="E295" s="30">
        <f t="shared" si="19"/>
        <v>0</v>
      </c>
      <c r="F295" s="26">
        <f t="shared" si="19"/>
        <v>0</v>
      </c>
      <c r="G295" s="266"/>
    </row>
    <row r="296" spans="1:7" ht="18" customHeight="1">
      <c r="A296" s="273"/>
      <c r="B296" s="275"/>
      <c r="C296" s="272" t="s">
        <v>264</v>
      </c>
      <c r="D296" s="26">
        <v>0</v>
      </c>
      <c r="E296" s="30">
        <v>0</v>
      </c>
      <c r="F296" s="353">
        <f>E296-D296</f>
        <v>0</v>
      </c>
      <c r="G296" s="281"/>
    </row>
    <row r="297" spans="1:7" ht="18" customHeight="1">
      <c r="A297" s="273"/>
      <c r="B297" s="275"/>
      <c r="C297" s="272" t="s">
        <v>265</v>
      </c>
      <c r="D297" s="70">
        <v>0</v>
      </c>
      <c r="E297" s="71">
        <v>0</v>
      </c>
      <c r="F297" s="353">
        <f>E297-D297</f>
        <v>0</v>
      </c>
      <c r="G297" s="301"/>
    </row>
    <row r="298" spans="1:7" ht="18" customHeight="1">
      <c r="A298" s="250" t="s">
        <v>241</v>
      </c>
      <c r="B298" s="276"/>
      <c r="C298" s="261"/>
      <c r="D298" s="107">
        <f t="shared" ref="D298:F299" si="20">D299</f>
        <v>0</v>
      </c>
      <c r="E298" s="297">
        <f t="shared" si="20"/>
        <v>0</v>
      </c>
      <c r="F298" s="20">
        <f t="shared" si="20"/>
        <v>0</v>
      </c>
      <c r="G298" s="298"/>
    </row>
    <row r="299" spans="1:7" ht="18" customHeight="1">
      <c r="A299" s="273"/>
      <c r="B299" s="272" t="s">
        <v>241</v>
      </c>
      <c r="C299" s="312"/>
      <c r="D299" s="26">
        <f t="shared" si="20"/>
        <v>0</v>
      </c>
      <c r="E299" s="30">
        <f t="shared" si="20"/>
        <v>0</v>
      </c>
      <c r="F299" s="26">
        <f t="shared" si="20"/>
        <v>0</v>
      </c>
      <c r="G299" s="266"/>
    </row>
    <row r="300" spans="1:7" ht="18" customHeight="1">
      <c r="A300" s="273"/>
      <c r="B300" s="275"/>
      <c r="C300" s="272" t="s">
        <v>241</v>
      </c>
      <c r="D300" s="26">
        <v>0</v>
      </c>
      <c r="E300" s="30">
        <v>0</v>
      </c>
      <c r="F300" s="353">
        <f>E300-D300</f>
        <v>0</v>
      </c>
      <c r="G300" s="281"/>
    </row>
    <row r="301" spans="1:7" ht="18" customHeight="1">
      <c r="A301" s="273"/>
      <c r="B301" s="275" t="s">
        <v>266</v>
      </c>
      <c r="C301" s="312" t="s">
        <v>244</v>
      </c>
      <c r="D301" s="26">
        <v>0</v>
      </c>
      <c r="E301" s="30">
        <v>0</v>
      </c>
      <c r="F301" s="353">
        <f>E301-D301</f>
        <v>0</v>
      </c>
      <c r="G301" s="266"/>
    </row>
    <row r="302" spans="1:7" ht="18" customHeight="1">
      <c r="A302" s="273"/>
      <c r="B302" s="294"/>
      <c r="C302" s="312" t="s">
        <v>245</v>
      </c>
      <c r="D302" s="26">
        <v>0</v>
      </c>
      <c r="E302" s="30">
        <v>0</v>
      </c>
      <c r="F302" s="354">
        <f>E302-D302</f>
        <v>0</v>
      </c>
      <c r="G302" s="266"/>
    </row>
    <row r="303" spans="1:7" ht="18" customHeight="1">
      <c r="A303" s="250" t="s">
        <v>246</v>
      </c>
      <c r="B303" s="261"/>
      <c r="C303" s="261"/>
      <c r="D303" s="20">
        <f t="shared" ref="D303:F304" si="21">D304</f>
        <v>300</v>
      </c>
      <c r="E303" s="262">
        <f t="shared" si="21"/>
        <v>10</v>
      </c>
      <c r="F303" s="20">
        <f t="shared" si="21"/>
        <v>0</v>
      </c>
      <c r="G303" s="263"/>
    </row>
    <row r="304" spans="1:7" ht="18" customHeight="1">
      <c r="A304" s="273"/>
      <c r="B304" s="272" t="s">
        <v>246</v>
      </c>
      <c r="C304" s="312"/>
      <c r="D304" s="26">
        <f t="shared" si="21"/>
        <v>300</v>
      </c>
      <c r="E304" s="30">
        <f t="shared" si="21"/>
        <v>10</v>
      </c>
      <c r="F304" s="26">
        <f t="shared" si="21"/>
        <v>0</v>
      </c>
      <c r="G304" s="266"/>
    </row>
    <row r="305" spans="1:7" ht="18" customHeight="1">
      <c r="A305" s="273"/>
      <c r="B305" s="275"/>
      <c r="C305" s="312" t="s">
        <v>246</v>
      </c>
      <c r="D305" s="26">
        <v>300</v>
      </c>
      <c r="E305" s="30">
        <v>10</v>
      </c>
      <c r="F305" s="353">
        <v>0</v>
      </c>
      <c r="G305" s="266"/>
    </row>
    <row r="306" spans="1:7" ht="18" customHeight="1">
      <c r="A306" s="355" t="s">
        <v>257</v>
      </c>
      <c r="B306" s="261"/>
      <c r="C306" s="261"/>
      <c r="D306" s="20">
        <f>D307</f>
        <v>10250</v>
      </c>
      <c r="E306" s="262">
        <f>E307</f>
        <v>207</v>
      </c>
      <c r="F306" s="20">
        <f>F307</f>
        <v>-10043</v>
      </c>
      <c r="G306" s="263"/>
    </row>
    <row r="307" spans="1:7" ht="18" customHeight="1">
      <c r="A307" s="273"/>
      <c r="B307" s="272" t="s">
        <v>247</v>
      </c>
      <c r="C307" s="312"/>
      <c r="D307" s="26">
        <f>SUM(D308:D309)</f>
        <v>10250</v>
      </c>
      <c r="E307" s="30">
        <f>SUM(E308:E309)</f>
        <v>207</v>
      </c>
      <c r="F307" s="353">
        <f>E307-D307</f>
        <v>-10043</v>
      </c>
      <c r="G307" s="266"/>
    </row>
    <row r="308" spans="1:7" ht="18" customHeight="1">
      <c r="A308" s="273"/>
      <c r="B308" s="275"/>
      <c r="C308" s="272" t="s">
        <v>248</v>
      </c>
      <c r="D308" s="36">
        <v>9750</v>
      </c>
      <c r="E308" s="39">
        <v>107</v>
      </c>
      <c r="F308" s="353">
        <f>E308-D308</f>
        <v>-9643</v>
      </c>
      <c r="G308" s="281"/>
    </row>
    <row r="309" spans="1:7" ht="18" customHeight="1">
      <c r="A309" s="361"/>
      <c r="B309" s="294"/>
      <c r="C309" s="312" t="s">
        <v>249</v>
      </c>
      <c r="D309" s="26">
        <v>500</v>
      </c>
      <c r="E309" s="30">
        <v>100</v>
      </c>
      <c r="F309" s="354">
        <f>E309-D309</f>
        <v>-400</v>
      </c>
      <c r="G309" s="266"/>
    </row>
    <row r="310" spans="1:7" ht="18" customHeight="1">
      <c r="A310" s="250" t="s">
        <v>258</v>
      </c>
      <c r="B310" s="261"/>
      <c r="C310" s="261"/>
      <c r="D310" s="20">
        <f t="shared" ref="D310:F314" si="22">D311</f>
        <v>0</v>
      </c>
      <c r="E310" s="262">
        <f t="shared" si="22"/>
        <v>0</v>
      </c>
      <c r="F310" s="20">
        <f t="shared" si="22"/>
        <v>0</v>
      </c>
      <c r="G310" s="263"/>
    </row>
    <row r="311" spans="1:7" ht="18" customHeight="1">
      <c r="A311" s="273"/>
      <c r="B311" s="359" t="s">
        <v>259</v>
      </c>
      <c r="C311" s="312"/>
      <c r="D311" s="26">
        <f t="shared" si="22"/>
        <v>0</v>
      </c>
      <c r="E311" s="30">
        <f t="shared" si="22"/>
        <v>0</v>
      </c>
      <c r="F311" s="26">
        <f t="shared" si="22"/>
        <v>0</v>
      </c>
      <c r="G311" s="266"/>
    </row>
    <row r="312" spans="1:7" ht="18" customHeight="1">
      <c r="A312" s="273"/>
      <c r="B312" s="275"/>
      <c r="C312" s="312" t="s">
        <v>259</v>
      </c>
      <c r="D312" s="26">
        <v>0</v>
      </c>
      <c r="E312" s="30">
        <v>0</v>
      </c>
      <c r="F312" s="353">
        <f>E312-D312</f>
        <v>0</v>
      </c>
      <c r="G312" s="266"/>
    </row>
    <row r="313" spans="1:7" ht="18" customHeight="1">
      <c r="A313" s="250" t="s">
        <v>267</v>
      </c>
      <c r="B313" s="261"/>
      <c r="C313" s="261"/>
      <c r="D313" s="20">
        <f t="shared" si="22"/>
        <v>0</v>
      </c>
      <c r="E313" s="262">
        <f t="shared" si="22"/>
        <v>0</v>
      </c>
      <c r="F313" s="20">
        <f t="shared" si="22"/>
        <v>0</v>
      </c>
      <c r="G313" s="263"/>
    </row>
    <row r="314" spans="1:7" ht="18" customHeight="1">
      <c r="A314" s="273"/>
      <c r="B314" s="359" t="s">
        <v>268</v>
      </c>
      <c r="C314" s="312"/>
      <c r="D314" s="26">
        <f t="shared" si="22"/>
        <v>0</v>
      </c>
      <c r="E314" s="30">
        <f t="shared" si="22"/>
        <v>0</v>
      </c>
      <c r="F314" s="26">
        <f t="shared" si="22"/>
        <v>0</v>
      </c>
      <c r="G314" s="266"/>
    </row>
    <row r="315" spans="1:7" ht="18" customHeight="1">
      <c r="A315" s="273"/>
      <c r="B315" s="275"/>
      <c r="C315" s="312" t="s">
        <v>268</v>
      </c>
      <c r="D315" s="26">
        <v>0</v>
      </c>
      <c r="E315" s="30">
        <v>0</v>
      </c>
      <c r="F315" s="353">
        <f>E315-D315</f>
        <v>0</v>
      </c>
      <c r="G315" s="266"/>
    </row>
    <row r="316" spans="1:7" ht="18" customHeight="1">
      <c r="A316" s="250" t="s">
        <v>197</v>
      </c>
      <c r="B316" s="261"/>
      <c r="C316" s="261"/>
      <c r="D316" s="20">
        <f t="shared" ref="D316:F317" si="23">D317</f>
        <v>0</v>
      </c>
      <c r="E316" s="262">
        <f t="shared" si="23"/>
        <v>0</v>
      </c>
      <c r="F316" s="20">
        <f t="shared" si="23"/>
        <v>0</v>
      </c>
      <c r="G316" s="263"/>
    </row>
    <row r="317" spans="1:7" ht="18" customHeight="1">
      <c r="A317" s="255"/>
      <c r="B317" s="272" t="s">
        <v>197</v>
      </c>
      <c r="C317" s="272"/>
      <c r="D317" s="36">
        <f t="shared" si="23"/>
        <v>0</v>
      </c>
      <c r="E317" s="39">
        <f t="shared" si="23"/>
        <v>0</v>
      </c>
      <c r="F317" s="36">
        <f t="shared" si="23"/>
        <v>0</v>
      </c>
      <c r="G317" s="281"/>
    </row>
    <row r="318" spans="1:7" ht="18" customHeight="1" thickBot="1">
      <c r="A318" s="282"/>
      <c r="B318" s="283"/>
      <c r="C318" s="356" t="s">
        <v>250</v>
      </c>
      <c r="D318" s="61">
        <v>0</v>
      </c>
      <c r="E318" s="62">
        <v>0</v>
      </c>
      <c r="F318" s="362">
        <f>E318-D318</f>
        <v>0</v>
      </c>
      <c r="G318" s="285"/>
    </row>
  </sheetData>
  <sheetProtection selectLockedCells="1"/>
  <protectedRanges>
    <protectedRange sqref="D4:E4 D37:E37 D74:E74 D112:E112 D143:E143 D179:E179 D255:E255 D217:E217 D293:E293" name="범위1_1_1_1"/>
  </protectedRanges>
  <mergeCells count="9">
    <mergeCell ref="A145:C145"/>
    <mergeCell ref="A210:C210"/>
    <mergeCell ref="A263:C263"/>
    <mergeCell ref="A1:G1"/>
    <mergeCell ref="A5:C5"/>
    <mergeCell ref="A6:C6"/>
    <mergeCell ref="A57:C57"/>
    <mergeCell ref="A97:C97"/>
    <mergeCell ref="A144:C14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 alignWithMargins="0">
    <oddFooter>&amp;C - &amp;P+121 -</oddFooter>
  </headerFooter>
  <rowBreaks count="6" manualBreakCount="6">
    <brk id="35" max="6" man="1"/>
    <brk id="72" max="6" man="1"/>
    <brk id="141" max="16383" man="1"/>
    <brk id="177" max="6" man="1"/>
    <brk id="215" max="6" man="1"/>
    <brk id="29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3FC6-009E-4752-BCF2-45C186F9FE72}">
  <sheetPr>
    <tabColor theme="9"/>
    <pageSetUpPr fitToPage="1"/>
  </sheetPr>
  <dimension ref="A1:G231"/>
  <sheetViews>
    <sheetView showGridLines="0" view="pageBreakPreview" topLeftCell="A168" zoomScaleNormal="100" zoomScaleSheetLayoutView="100" workbookViewId="0">
      <selection activeCell="I178" sqref="I178"/>
    </sheetView>
  </sheetViews>
  <sheetFormatPr defaultColWidth="9" defaultRowHeight="18" customHeight="1"/>
  <cols>
    <col min="1" max="1" width="10.625" style="1" customWidth="1"/>
    <col min="2" max="2" width="12.375" style="1" customWidth="1"/>
    <col min="3" max="3" width="15.75" style="1" customWidth="1"/>
    <col min="4" max="5" width="13.25" style="1" customWidth="1"/>
    <col min="6" max="6" width="12.375" style="4" customWidth="1"/>
    <col min="7" max="7" width="6.875" style="1" customWidth="1"/>
    <col min="8" max="16384" width="9" style="1"/>
  </cols>
  <sheetData>
    <row r="1" spans="1:7" ht="24.75" customHeight="1">
      <c r="A1" s="625" t="s">
        <v>269</v>
      </c>
      <c r="B1" s="625"/>
      <c r="C1" s="625"/>
      <c r="D1" s="625"/>
      <c r="E1" s="625"/>
      <c r="F1" s="625"/>
      <c r="G1" s="625"/>
    </row>
    <row r="2" spans="1:7" ht="18" customHeight="1">
      <c r="A2" s="238"/>
      <c r="B2" s="238"/>
      <c r="C2" s="238"/>
      <c r="D2" s="238"/>
      <c r="E2" s="238"/>
      <c r="F2" s="238"/>
      <c r="G2" s="238"/>
    </row>
    <row r="3" spans="1:7" s="14" customFormat="1" ht="18" customHeight="1" thickBot="1">
      <c r="A3" s="6" t="s">
        <v>158</v>
      </c>
      <c r="B3" s="6"/>
      <c r="C3" s="6"/>
      <c r="D3" s="2"/>
      <c r="E3" s="2"/>
      <c r="F3" s="4"/>
      <c r="G3" s="239" t="s">
        <v>159</v>
      </c>
    </row>
    <row r="4" spans="1:7" ht="30" customHeight="1">
      <c r="A4" s="240" t="s">
        <v>160</v>
      </c>
      <c r="B4" s="241" t="s">
        <v>161</v>
      </c>
      <c r="C4" s="241" t="s">
        <v>162</v>
      </c>
      <c r="D4" s="10" t="s">
        <v>6</v>
      </c>
      <c r="E4" s="11" t="s">
        <v>7</v>
      </c>
      <c r="F4" s="242" t="s">
        <v>163</v>
      </c>
      <c r="G4" s="243" t="s">
        <v>164</v>
      </c>
    </row>
    <row r="5" spans="1:7" ht="21" customHeight="1">
      <c r="A5" s="626" t="s">
        <v>270</v>
      </c>
      <c r="B5" s="627"/>
      <c r="C5" s="628"/>
      <c r="D5" s="244">
        <f>D6+D53</f>
        <v>5249079</v>
      </c>
      <c r="E5" s="245">
        <f>E6+E53+E61</f>
        <v>4409891</v>
      </c>
      <c r="F5" s="244">
        <f>E5-D5</f>
        <v>-839188</v>
      </c>
      <c r="G5" s="246"/>
    </row>
    <row r="6" spans="1:7" s="14" customFormat="1" ht="17.25" customHeight="1">
      <c r="A6" s="636" t="s">
        <v>166</v>
      </c>
      <c r="B6" s="637"/>
      <c r="C6" s="638"/>
      <c r="D6" s="247">
        <f>D7+D17+D20+D26+D30+D34+D41+D48</f>
        <v>4922519</v>
      </c>
      <c r="E6" s="248">
        <f>E7+E17+E20+E26+E30+E34+E41+E48</f>
        <v>3953840</v>
      </c>
      <c r="F6" s="363">
        <f>E6-D6</f>
        <v>-968679</v>
      </c>
      <c r="G6" s="249"/>
    </row>
    <row r="7" spans="1:7" ht="18.75" customHeight="1">
      <c r="A7" s="250" t="s">
        <v>169</v>
      </c>
      <c r="B7" s="261"/>
      <c r="C7" s="261"/>
      <c r="D7" s="20">
        <f>D8</f>
        <v>242687</v>
      </c>
      <c r="E7" s="262">
        <f>E8</f>
        <v>212734</v>
      </c>
      <c r="F7" s="20">
        <f>F8</f>
        <v>-29953</v>
      </c>
      <c r="G7" s="263"/>
    </row>
    <row r="8" spans="1:7" ht="18.75" customHeight="1">
      <c r="A8" s="264"/>
      <c r="B8" s="256" t="s">
        <v>169</v>
      </c>
      <c r="C8" s="265"/>
      <c r="D8" s="26">
        <f>SUM(D9:D16)</f>
        <v>242687</v>
      </c>
      <c r="E8" s="30">
        <f>SUM(E9:E16)</f>
        <v>212734</v>
      </c>
      <c r="F8" s="26">
        <f>SUM(F9:F15)</f>
        <v>-29953</v>
      </c>
      <c r="G8" s="266"/>
    </row>
    <row r="9" spans="1:7" ht="24" customHeight="1">
      <c r="A9" s="264"/>
      <c r="B9" s="267"/>
      <c r="C9" s="274" t="s">
        <v>271</v>
      </c>
      <c r="D9" s="26">
        <v>69758</v>
      </c>
      <c r="E9" s="30">
        <v>91234</v>
      </c>
      <c r="F9" s="268">
        <f t="shared" ref="F9:F16" si="0">E9-D9</f>
        <v>21476</v>
      </c>
      <c r="G9" s="266"/>
    </row>
    <row r="10" spans="1:7" ht="24" customHeight="1">
      <c r="A10" s="264"/>
      <c r="B10" s="267"/>
      <c r="C10" s="274" t="s">
        <v>272</v>
      </c>
      <c r="D10" s="26">
        <v>23905</v>
      </c>
      <c r="E10" s="30">
        <v>29452</v>
      </c>
      <c r="F10" s="268">
        <f t="shared" si="0"/>
        <v>5547</v>
      </c>
      <c r="G10" s="266"/>
    </row>
    <row r="11" spans="1:7" ht="24" customHeight="1">
      <c r="A11" s="264"/>
      <c r="B11" s="267"/>
      <c r="C11" s="274" t="s">
        <v>273</v>
      </c>
      <c r="D11" s="36">
        <v>3500</v>
      </c>
      <c r="E11" s="39">
        <v>3800</v>
      </c>
      <c r="F11" s="268">
        <f t="shared" si="0"/>
        <v>300</v>
      </c>
      <c r="G11" s="266"/>
    </row>
    <row r="12" spans="1:7" ht="18.75" customHeight="1">
      <c r="A12" s="264"/>
      <c r="B12" s="267"/>
      <c r="C12" s="274" t="s">
        <v>274</v>
      </c>
      <c r="D12" s="36">
        <v>72960</v>
      </c>
      <c r="E12" s="39">
        <v>14460</v>
      </c>
      <c r="F12" s="268">
        <f t="shared" si="0"/>
        <v>-58500</v>
      </c>
      <c r="G12" s="266"/>
    </row>
    <row r="13" spans="1:7" ht="18.75" customHeight="1">
      <c r="A13" s="264"/>
      <c r="B13" s="267"/>
      <c r="C13" s="274" t="s">
        <v>275</v>
      </c>
      <c r="D13" s="26">
        <v>752</v>
      </c>
      <c r="E13" s="30">
        <v>1072</v>
      </c>
      <c r="F13" s="268">
        <f t="shared" si="0"/>
        <v>320</v>
      </c>
      <c r="G13" s="266"/>
    </row>
    <row r="14" spans="1:7" ht="18.75" customHeight="1">
      <c r="A14" s="264"/>
      <c r="B14" s="267"/>
      <c r="C14" s="274" t="s">
        <v>276</v>
      </c>
      <c r="D14" s="26">
        <v>60962</v>
      </c>
      <c r="E14" s="30">
        <v>62036</v>
      </c>
      <c r="F14" s="268">
        <f t="shared" si="0"/>
        <v>1074</v>
      </c>
      <c r="G14" s="266"/>
    </row>
    <row r="15" spans="1:7" ht="18.75" customHeight="1">
      <c r="A15" s="264"/>
      <c r="B15" s="267"/>
      <c r="C15" s="274" t="s">
        <v>277</v>
      </c>
      <c r="D15" s="26">
        <v>850</v>
      </c>
      <c r="E15" s="30">
        <v>680</v>
      </c>
      <c r="F15" s="268">
        <f t="shared" si="0"/>
        <v>-170</v>
      </c>
      <c r="G15" s="266"/>
    </row>
    <row r="16" spans="1:7" ht="18.75" customHeight="1">
      <c r="A16" s="264"/>
      <c r="B16" s="269"/>
      <c r="C16" s="373" t="s">
        <v>278</v>
      </c>
      <c r="D16" s="26">
        <v>10000</v>
      </c>
      <c r="E16" s="30">
        <v>10000</v>
      </c>
      <c r="F16" s="268">
        <f t="shared" si="0"/>
        <v>0</v>
      </c>
      <c r="G16" s="266"/>
    </row>
    <row r="17" spans="1:7" ht="18.75" customHeight="1">
      <c r="A17" s="250" t="s">
        <v>181</v>
      </c>
      <c r="B17" s="270"/>
      <c r="C17" s="271"/>
      <c r="D17" s="20">
        <f>D18</f>
        <v>0</v>
      </c>
      <c r="E17" s="262">
        <f>E18</f>
        <v>0</v>
      </c>
      <c r="F17" s="20">
        <v>0</v>
      </c>
      <c r="G17" s="263"/>
    </row>
    <row r="18" spans="1:7" ht="18" customHeight="1">
      <c r="A18" s="264"/>
      <c r="B18" s="272" t="s">
        <v>181</v>
      </c>
      <c r="C18" s="260"/>
      <c r="D18" s="26">
        <f>D19</f>
        <v>0</v>
      </c>
      <c r="E18" s="30">
        <f>E19</f>
        <v>0</v>
      </c>
      <c r="F18" s="26">
        <v>0</v>
      </c>
      <c r="G18" s="266"/>
    </row>
    <row r="19" spans="1:7" ht="18" customHeight="1">
      <c r="A19" s="264"/>
      <c r="B19" s="269"/>
      <c r="C19" s="260" t="s">
        <v>181</v>
      </c>
      <c r="D19" s="26">
        <v>0</v>
      </c>
      <c r="E19" s="30">
        <v>0</v>
      </c>
      <c r="F19" s="268">
        <f>E19-D19</f>
        <v>0</v>
      </c>
      <c r="G19" s="266"/>
    </row>
    <row r="20" spans="1:7" ht="18.75" customHeight="1">
      <c r="A20" s="250" t="s">
        <v>182</v>
      </c>
      <c r="B20" s="261"/>
      <c r="C20" s="261"/>
      <c r="D20" s="20">
        <f>D21</f>
        <v>3319319</v>
      </c>
      <c r="E20" s="262">
        <f>E21</f>
        <v>3378406</v>
      </c>
      <c r="F20" s="20">
        <f>F21</f>
        <v>59087</v>
      </c>
      <c r="G20" s="263"/>
    </row>
    <row r="21" spans="1:7" ht="18" customHeight="1">
      <c r="A21" s="273"/>
      <c r="B21" s="272" t="s">
        <v>182</v>
      </c>
      <c r="C21" s="274"/>
      <c r="D21" s="26">
        <f>SUM(D22:D25)</f>
        <v>3319319</v>
      </c>
      <c r="E21" s="30">
        <f>SUM(E22:E25)</f>
        <v>3378406</v>
      </c>
      <c r="F21" s="26">
        <f>SUM(F22:F25)</f>
        <v>59087</v>
      </c>
      <c r="G21" s="266"/>
    </row>
    <row r="22" spans="1:7" ht="18" customHeight="1">
      <c r="A22" s="273"/>
      <c r="B22" s="275"/>
      <c r="C22" s="274" t="s">
        <v>183</v>
      </c>
      <c r="D22" s="26">
        <v>117044</v>
      </c>
      <c r="E22" s="30">
        <v>165561</v>
      </c>
      <c r="F22" s="268">
        <f>E22-D22</f>
        <v>48517</v>
      </c>
      <c r="G22" s="266"/>
    </row>
    <row r="23" spans="1:7" ht="18" customHeight="1">
      <c r="A23" s="273"/>
      <c r="B23" s="275"/>
      <c r="C23" s="274" t="s">
        <v>184</v>
      </c>
      <c r="D23" s="26">
        <v>119097</v>
      </c>
      <c r="E23" s="30">
        <v>145146</v>
      </c>
      <c r="F23" s="268">
        <f>E23-D23</f>
        <v>26049</v>
      </c>
      <c r="G23" s="266"/>
    </row>
    <row r="24" spans="1:7" ht="18" customHeight="1">
      <c r="A24" s="273"/>
      <c r="B24" s="275"/>
      <c r="C24" s="274" t="s">
        <v>185</v>
      </c>
      <c r="D24" s="26">
        <v>3016608</v>
      </c>
      <c r="E24" s="30">
        <v>3023629</v>
      </c>
      <c r="F24" s="268">
        <f>E24-D24</f>
        <v>7021</v>
      </c>
      <c r="G24" s="266"/>
    </row>
    <row r="25" spans="1:7" ht="18" customHeight="1">
      <c r="A25" s="273"/>
      <c r="B25" s="275"/>
      <c r="C25" s="274" t="s">
        <v>186</v>
      </c>
      <c r="D25" s="26">
        <v>66570</v>
      </c>
      <c r="E25" s="30">
        <v>44070</v>
      </c>
      <c r="F25" s="268">
        <f>E25-D25</f>
        <v>-22500</v>
      </c>
      <c r="G25" s="266"/>
    </row>
    <row r="26" spans="1:7" ht="18.75" customHeight="1">
      <c r="A26" s="250" t="s">
        <v>187</v>
      </c>
      <c r="B26" s="276"/>
      <c r="C26" s="277"/>
      <c r="D26" s="42">
        <f>D27</f>
        <v>127174</v>
      </c>
      <c r="E26" s="278">
        <f>E27</f>
        <v>127174</v>
      </c>
      <c r="F26" s="42">
        <f>F27</f>
        <v>0</v>
      </c>
      <c r="G26" s="279"/>
    </row>
    <row r="27" spans="1:7" ht="18" customHeight="1">
      <c r="A27" s="273"/>
      <c r="B27" s="272" t="s">
        <v>187</v>
      </c>
      <c r="C27" s="280"/>
      <c r="D27" s="36">
        <f>SUM(D28:D29)</f>
        <v>127174</v>
      </c>
      <c r="E27" s="39">
        <f>SUM(E28:E29)</f>
        <v>127174</v>
      </c>
      <c r="F27" s="36">
        <f>SUM(F28:F29)</f>
        <v>0</v>
      </c>
      <c r="G27" s="281"/>
    </row>
    <row r="28" spans="1:7" ht="18" customHeight="1">
      <c r="A28" s="273"/>
      <c r="B28" s="275"/>
      <c r="C28" s="280" t="s">
        <v>188</v>
      </c>
      <c r="D28" s="26">
        <v>45274</v>
      </c>
      <c r="E28" s="30">
        <v>45274</v>
      </c>
      <c r="F28" s="36">
        <f>E28-D28</f>
        <v>0</v>
      </c>
      <c r="G28" s="281"/>
    </row>
    <row r="29" spans="1:7" ht="18" customHeight="1">
      <c r="A29" s="293"/>
      <c r="B29" s="294"/>
      <c r="C29" s="274" t="s">
        <v>189</v>
      </c>
      <c r="D29" s="70">
        <v>81900</v>
      </c>
      <c r="E29" s="71">
        <v>81900</v>
      </c>
      <c r="F29" s="36">
        <f>E29-D29</f>
        <v>0</v>
      </c>
      <c r="G29" s="266"/>
    </row>
    <row r="30" spans="1:7" ht="18.75" customHeight="1">
      <c r="A30" s="250" t="s">
        <v>190</v>
      </c>
      <c r="B30" s="288"/>
      <c r="C30" s="289"/>
      <c r="D30" s="20">
        <f>D31</f>
        <v>0</v>
      </c>
      <c r="E30" s="262">
        <f>E31</f>
        <v>0</v>
      </c>
      <c r="F30" s="20">
        <v>0</v>
      </c>
      <c r="G30" s="290"/>
    </row>
    <row r="31" spans="1:7" ht="18" customHeight="1">
      <c r="A31" s="273"/>
      <c r="B31" s="291" t="s">
        <v>190</v>
      </c>
      <c r="C31" s="292"/>
      <c r="D31" s="70">
        <f>SUM(D32:D33)</f>
        <v>0</v>
      </c>
      <c r="E31" s="71">
        <f>SUM(E32:E33)</f>
        <v>0</v>
      </c>
      <c r="F31" s="70">
        <v>0</v>
      </c>
      <c r="G31" s="246"/>
    </row>
    <row r="32" spans="1:7" ht="18" customHeight="1">
      <c r="A32" s="273"/>
      <c r="B32" s="275"/>
      <c r="C32" s="292" t="s">
        <v>191</v>
      </c>
      <c r="D32" s="70">
        <v>0</v>
      </c>
      <c r="E32" s="71">
        <v>0</v>
      </c>
      <c r="F32" s="268">
        <f>E32-D32</f>
        <v>0</v>
      </c>
      <c r="G32" s="246"/>
    </row>
    <row r="33" spans="1:7" ht="18" customHeight="1">
      <c r="A33" s="293"/>
      <c r="B33" s="294"/>
      <c r="C33" s="292" t="s">
        <v>192</v>
      </c>
      <c r="D33" s="70">
        <v>0</v>
      </c>
      <c r="E33" s="71">
        <v>0</v>
      </c>
      <c r="F33" s="268">
        <f>E33-D33</f>
        <v>0</v>
      </c>
      <c r="G33" s="246"/>
    </row>
    <row r="34" spans="1:7" ht="18.75" customHeight="1">
      <c r="A34" s="295" t="s">
        <v>193</v>
      </c>
      <c r="B34" s="296"/>
      <c r="C34" s="296"/>
      <c r="D34" s="107">
        <f>D35</f>
        <v>250920</v>
      </c>
      <c r="E34" s="297">
        <f>E35</f>
        <v>231920</v>
      </c>
      <c r="F34" s="107">
        <f>F35</f>
        <v>-19000</v>
      </c>
      <c r="G34" s="298"/>
    </row>
    <row r="35" spans="1:7" ht="18.75" customHeight="1">
      <c r="A35" s="273"/>
      <c r="B35" s="299" t="s">
        <v>193</v>
      </c>
      <c r="C35" s="292"/>
      <c r="D35" s="70">
        <f>SUM(D36:D38)</f>
        <v>250920</v>
      </c>
      <c r="E35" s="71">
        <f>SUM(E36:E38)</f>
        <v>231920</v>
      </c>
      <c r="F35" s="70">
        <f>SUM(F36:F38)</f>
        <v>-19000</v>
      </c>
      <c r="G35" s="246"/>
    </row>
    <row r="36" spans="1:7" ht="18.75" customHeight="1">
      <c r="A36" s="273"/>
      <c r="B36" s="275"/>
      <c r="C36" s="300" t="s">
        <v>194</v>
      </c>
      <c r="D36" s="26">
        <v>5000</v>
      </c>
      <c r="E36" s="30">
        <v>5000</v>
      </c>
      <c r="F36" s="268">
        <f>E36-D36</f>
        <v>0</v>
      </c>
      <c r="G36" s="301"/>
    </row>
    <row r="37" spans="1:7" ht="18.75" customHeight="1">
      <c r="A37" s="273"/>
      <c r="B37" s="291"/>
      <c r="C37" s="274" t="s">
        <v>195</v>
      </c>
      <c r="D37" s="36">
        <v>245920</v>
      </c>
      <c r="E37" s="39">
        <v>226920</v>
      </c>
      <c r="F37" s="268">
        <f>E37-D37</f>
        <v>-19000</v>
      </c>
      <c r="G37" s="266"/>
    </row>
    <row r="38" spans="1:7" ht="18.75" customHeight="1" thickBot="1">
      <c r="A38" s="282"/>
      <c r="B38" s="364"/>
      <c r="C38" s="365" t="s">
        <v>33</v>
      </c>
      <c r="D38" s="61">
        <v>0</v>
      </c>
      <c r="E38" s="62">
        <v>0</v>
      </c>
      <c r="F38" s="321">
        <f>E38-D38</f>
        <v>0</v>
      </c>
      <c r="G38" s="285"/>
    </row>
    <row r="39" spans="1:7" s="14" customFormat="1" ht="17.25" customHeight="1" thickBot="1">
      <c r="A39" s="286" t="s">
        <v>158</v>
      </c>
      <c r="B39" s="286"/>
      <c r="C39" s="286"/>
      <c r="D39" s="53"/>
      <c r="E39" s="2"/>
      <c r="F39" s="54"/>
      <c r="G39" s="239" t="s">
        <v>159</v>
      </c>
    </row>
    <row r="40" spans="1:7" ht="30" customHeight="1">
      <c r="A40" s="240" t="s">
        <v>160</v>
      </c>
      <c r="B40" s="241" t="s">
        <v>161</v>
      </c>
      <c r="C40" s="241" t="s">
        <v>162</v>
      </c>
      <c r="D40" s="55" t="s">
        <v>6</v>
      </c>
      <c r="E40" s="11" t="s">
        <v>7</v>
      </c>
      <c r="F40" s="287" t="s">
        <v>163</v>
      </c>
      <c r="G40" s="243" t="s">
        <v>164</v>
      </c>
    </row>
    <row r="41" spans="1:7" ht="18.75" customHeight="1">
      <c r="A41" s="250" t="s">
        <v>197</v>
      </c>
      <c r="B41" s="304"/>
      <c r="C41" s="305"/>
      <c r="D41" s="20">
        <f>D42</f>
        <v>980089</v>
      </c>
      <c r="E41" s="262">
        <f>E42</f>
        <v>0</v>
      </c>
      <c r="F41" s="20">
        <f>F42</f>
        <v>-980089</v>
      </c>
      <c r="G41" s="290"/>
    </row>
    <row r="42" spans="1:7" s="14" customFormat="1" ht="18.75" customHeight="1">
      <c r="A42" s="306"/>
      <c r="B42" s="272" t="s">
        <v>197</v>
      </c>
      <c r="C42" s="307"/>
      <c r="D42" s="26">
        <f>SUM(D43:D47)</f>
        <v>980089</v>
      </c>
      <c r="E42" s="30">
        <f>SUM(E43:E47)</f>
        <v>0</v>
      </c>
      <c r="F42" s="26">
        <f>SUM(F43:F47)</f>
        <v>-980089</v>
      </c>
      <c r="G42" s="308"/>
    </row>
    <row r="43" spans="1:7" ht="18.75" customHeight="1">
      <c r="A43" s="306"/>
      <c r="B43" s="275"/>
      <c r="C43" s="309" t="s">
        <v>198</v>
      </c>
      <c r="D43" s="26">
        <v>834035</v>
      </c>
      <c r="E43" s="30">
        <v>0</v>
      </c>
      <c r="F43" s="268">
        <f t="shared" ref="F43:F54" si="1">E43-D43</f>
        <v>-834035</v>
      </c>
      <c r="G43" s="281"/>
    </row>
    <row r="44" spans="1:7" ht="18.75" customHeight="1">
      <c r="A44" s="306"/>
      <c r="B44" s="275"/>
      <c r="C44" s="366" t="s">
        <v>199</v>
      </c>
      <c r="D44" s="26">
        <v>146054</v>
      </c>
      <c r="E44" s="30">
        <v>0</v>
      </c>
      <c r="F44" s="268">
        <f t="shared" si="1"/>
        <v>-146054</v>
      </c>
      <c r="G44" s="281"/>
    </row>
    <row r="45" spans="1:7" ht="18.75" customHeight="1">
      <c r="A45" s="306"/>
      <c r="B45" s="275"/>
      <c r="C45" s="309" t="s">
        <v>279</v>
      </c>
      <c r="D45" s="70">
        <v>0</v>
      </c>
      <c r="E45" s="71">
        <v>0</v>
      </c>
      <c r="F45" s="268">
        <f t="shared" si="1"/>
        <v>0</v>
      </c>
      <c r="G45" s="281"/>
    </row>
    <row r="46" spans="1:7" ht="18.75" customHeight="1">
      <c r="A46" s="306"/>
      <c r="B46" s="275"/>
      <c r="C46" s="309" t="s">
        <v>280</v>
      </c>
      <c r="D46" s="26">
        <v>0</v>
      </c>
      <c r="E46" s="30">
        <v>0</v>
      </c>
      <c r="F46" s="268">
        <f t="shared" si="1"/>
        <v>0</v>
      </c>
      <c r="G46" s="281"/>
    </row>
    <row r="47" spans="1:7" s="311" customFormat="1" ht="18.75" customHeight="1">
      <c r="A47" s="306"/>
      <c r="B47" s="275"/>
      <c r="C47" s="309" t="s">
        <v>281</v>
      </c>
      <c r="D47" s="36">
        <v>0</v>
      </c>
      <c r="E47" s="39">
        <v>0</v>
      </c>
      <c r="F47" s="268">
        <f t="shared" si="1"/>
        <v>0</v>
      </c>
      <c r="G47" s="281"/>
    </row>
    <row r="48" spans="1:7" ht="18.75" customHeight="1">
      <c r="A48" s="250" t="s">
        <v>201</v>
      </c>
      <c r="B48" s="261"/>
      <c r="C48" s="261"/>
      <c r="D48" s="20">
        <f>D49</f>
        <v>2330</v>
      </c>
      <c r="E48" s="262">
        <f>E49</f>
        <v>3606</v>
      </c>
      <c r="F48" s="20">
        <f t="shared" si="1"/>
        <v>1276</v>
      </c>
      <c r="G48" s="263"/>
    </row>
    <row r="49" spans="1:7" ht="18.75" customHeight="1">
      <c r="A49" s="273"/>
      <c r="B49" s="272" t="s">
        <v>201</v>
      </c>
      <c r="C49" s="312"/>
      <c r="D49" s="26">
        <f>SUM(D50:D52)</f>
        <v>2330</v>
      </c>
      <c r="E49" s="30">
        <f>SUM(E50:E52)</f>
        <v>3606</v>
      </c>
      <c r="F49" s="26">
        <f t="shared" si="1"/>
        <v>1276</v>
      </c>
      <c r="G49" s="266"/>
    </row>
    <row r="50" spans="1:7" ht="18.75" customHeight="1">
      <c r="A50" s="273"/>
      <c r="B50" s="275"/>
      <c r="C50" s="312" t="s">
        <v>202</v>
      </c>
      <c r="D50" s="26">
        <v>330</v>
      </c>
      <c r="E50" s="30">
        <v>1000</v>
      </c>
      <c r="F50" s="268">
        <f t="shared" si="1"/>
        <v>670</v>
      </c>
      <c r="G50" s="266"/>
    </row>
    <row r="51" spans="1:7" ht="18.75" customHeight="1">
      <c r="A51" s="273"/>
      <c r="B51" s="275"/>
      <c r="C51" s="274" t="s">
        <v>203</v>
      </c>
      <c r="D51" s="26">
        <v>1000</v>
      </c>
      <c r="E51" s="30">
        <v>1000</v>
      </c>
      <c r="F51" s="268">
        <f t="shared" si="1"/>
        <v>0</v>
      </c>
      <c r="G51" s="266"/>
    </row>
    <row r="52" spans="1:7" ht="18.75" customHeight="1">
      <c r="A52" s="293"/>
      <c r="B52" s="294"/>
      <c r="C52" s="274" t="s">
        <v>204</v>
      </c>
      <c r="D52" s="26">
        <v>1000</v>
      </c>
      <c r="E52" s="30">
        <v>1606</v>
      </c>
      <c r="F52" s="268">
        <f t="shared" si="1"/>
        <v>606</v>
      </c>
      <c r="G52" s="266"/>
    </row>
    <row r="53" spans="1:7" ht="24.75" customHeight="1">
      <c r="A53" s="636" t="s">
        <v>282</v>
      </c>
      <c r="B53" s="637"/>
      <c r="C53" s="638"/>
      <c r="D53" s="313">
        <f>D54</f>
        <v>326560</v>
      </c>
      <c r="E53" s="314">
        <f>E54</f>
        <v>162040</v>
      </c>
      <c r="F53" s="313">
        <f t="shared" si="1"/>
        <v>-164520</v>
      </c>
      <c r="G53" s="315"/>
    </row>
    <row r="54" spans="1:7" ht="18.75" customHeight="1">
      <c r="A54" s="250" t="s">
        <v>283</v>
      </c>
      <c r="B54" s="367"/>
      <c r="C54" s="296"/>
      <c r="D54" s="20">
        <f>D55+D57+D59</f>
        <v>326560</v>
      </c>
      <c r="E54" s="262">
        <f>E55+E57+E59</f>
        <v>162040</v>
      </c>
      <c r="F54" s="20">
        <f t="shared" si="1"/>
        <v>-164520</v>
      </c>
      <c r="G54" s="263"/>
    </row>
    <row r="55" spans="1:7" ht="18.75" customHeight="1">
      <c r="A55" s="295" t="s">
        <v>284</v>
      </c>
      <c r="B55" s="256" t="s">
        <v>169</v>
      </c>
      <c r="C55" s="265"/>
      <c r="D55" s="26">
        <f>D56</f>
        <v>188100</v>
      </c>
      <c r="E55" s="30">
        <f>E56</f>
        <v>162000</v>
      </c>
      <c r="F55" s="26">
        <f>F56</f>
        <v>-26100</v>
      </c>
      <c r="G55" s="266"/>
    </row>
    <row r="56" spans="1:7" ht="18.75" customHeight="1">
      <c r="A56" s="264"/>
      <c r="B56" s="267"/>
      <c r="C56" s="260" t="s">
        <v>206</v>
      </c>
      <c r="D56" s="26">
        <v>188100</v>
      </c>
      <c r="E56" s="30">
        <v>162000</v>
      </c>
      <c r="F56" s="268">
        <f>E56-D56</f>
        <v>-26100</v>
      </c>
      <c r="G56" s="266"/>
    </row>
    <row r="57" spans="1:7" ht="18.75" customHeight="1">
      <c r="A57" s="264"/>
      <c r="B57" s="272" t="s">
        <v>38</v>
      </c>
      <c r="C57" s="260"/>
      <c r="D57" s="26">
        <f>D58</f>
        <v>40</v>
      </c>
      <c r="E57" s="30">
        <f>E58</f>
        <v>40</v>
      </c>
      <c r="F57" s="26">
        <f>F58</f>
        <v>0</v>
      </c>
      <c r="G57" s="266"/>
    </row>
    <row r="58" spans="1:7" ht="18.75" customHeight="1">
      <c r="A58" s="264"/>
      <c r="B58" s="269"/>
      <c r="C58" s="260" t="s">
        <v>38</v>
      </c>
      <c r="D58" s="26">
        <v>40</v>
      </c>
      <c r="E58" s="30">
        <v>40</v>
      </c>
      <c r="F58" s="268">
        <f>E58-D58</f>
        <v>0</v>
      </c>
      <c r="G58" s="266"/>
    </row>
    <row r="59" spans="1:7" ht="18.75" customHeight="1">
      <c r="A59" s="273"/>
      <c r="B59" s="275" t="s">
        <v>34</v>
      </c>
      <c r="C59" s="320"/>
      <c r="D59" s="70">
        <f>SUM(D60:D60)</f>
        <v>138420</v>
      </c>
      <c r="E59" s="71">
        <f>SUM(E60:E60)</f>
        <v>0</v>
      </c>
      <c r="F59" s="70">
        <f>SUM(F60:F60)</f>
        <v>-138420</v>
      </c>
      <c r="G59" s="246"/>
    </row>
    <row r="60" spans="1:7" ht="18.75" customHeight="1">
      <c r="A60" s="273"/>
      <c r="B60" s="275"/>
      <c r="C60" s="280" t="s">
        <v>34</v>
      </c>
      <c r="D60" s="36">
        <v>138420</v>
      </c>
      <c r="E60" s="39">
        <v>0</v>
      </c>
      <c r="F60" s="319">
        <f>E60-D60</f>
        <v>-138420</v>
      </c>
      <c r="G60" s="281"/>
    </row>
    <row r="61" spans="1:7" ht="18.75" customHeight="1">
      <c r="A61" s="636" t="s">
        <v>305</v>
      </c>
      <c r="B61" s="637"/>
      <c r="C61" s="638"/>
      <c r="D61" s="248">
        <f>D62+D65+D68</f>
        <v>0</v>
      </c>
      <c r="E61" s="248">
        <f>E62+E65+E68+E76+E80+E84+E88+E95</f>
        <v>294011</v>
      </c>
      <c r="F61" s="247">
        <f t="shared" ref="F61" si="2">E61-D61</f>
        <v>294011</v>
      </c>
      <c r="G61" s="249"/>
    </row>
    <row r="62" spans="1:7" ht="18.75" customHeight="1">
      <c r="A62" s="250" t="s">
        <v>14</v>
      </c>
      <c r="B62" s="367"/>
      <c r="C62" s="296"/>
      <c r="D62" s="20">
        <f>D63</f>
        <v>0</v>
      </c>
      <c r="E62" s="20">
        <f>E63</f>
        <v>27300</v>
      </c>
      <c r="F62" s="20">
        <f t="shared" ref="F62" si="3">F63</f>
        <v>27300</v>
      </c>
      <c r="G62" s="263"/>
    </row>
    <row r="63" spans="1:7" ht="18.75" customHeight="1">
      <c r="A63" s="374"/>
      <c r="B63" s="256" t="s">
        <v>169</v>
      </c>
      <c r="C63" s="265"/>
      <c r="D63" s="26">
        <f>D64</f>
        <v>0</v>
      </c>
      <c r="E63" s="30">
        <f>E64</f>
        <v>27300</v>
      </c>
      <c r="F63" s="30">
        <f t="shared" ref="F63:F73" si="4">E63-D63</f>
        <v>27300</v>
      </c>
      <c r="G63" s="266"/>
    </row>
    <row r="64" spans="1:7" ht="18.75" customHeight="1">
      <c r="A64" s="264"/>
      <c r="B64" s="267"/>
      <c r="C64" s="260" t="s">
        <v>306</v>
      </c>
      <c r="D64" s="26">
        <v>0</v>
      </c>
      <c r="E64" s="30">
        <v>27300</v>
      </c>
      <c r="F64" s="268">
        <f>E64-D64</f>
        <v>27300</v>
      </c>
      <c r="G64" s="266"/>
    </row>
    <row r="65" spans="1:7" ht="18.75" customHeight="1">
      <c r="A65" s="250" t="s">
        <v>16</v>
      </c>
      <c r="B65" s="261"/>
      <c r="C65" s="261"/>
      <c r="D65" s="262">
        <f>D66</f>
        <v>0</v>
      </c>
      <c r="E65" s="262">
        <f>E66</f>
        <v>0</v>
      </c>
      <c r="F65" s="262">
        <f t="shared" si="4"/>
        <v>0</v>
      </c>
      <c r="G65" s="263"/>
    </row>
    <row r="66" spans="1:7" ht="18.75" customHeight="1">
      <c r="A66" s="273"/>
      <c r="B66" s="272" t="s">
        <v>16</v>
      </c>
      <c r="C66" s="312"/>
      <c r="D66" s="30">
        <f>D67</f>
        <v>0</v>
      </c>
      <c r="E66" s="30">
        <f>E67</f>
        <v>0</v>
      </c>
      <c r="F66" s="30">
        <f t="shared" si="4"/>
        <v>0</v>
      </c>
      <c r="G66" s="308"/>
    </row>
    <row r="67" spans="1:7" ht="18.75" customHeight="1">
      <c r="A67" s="293"/>
      <c r="B67" s="294"/>
      <c r="C67" s="312" t="s">
        <v>16</v>
      </c>
      <c r="D67" s="30">
        <v>0</v>
      </c>
      <c r="E67" s="30">
        <v>0</v>
      </c>
      <c r="F67" s="30">
        <f t="shared" si="4"/>
        <v>0</v>
      </c>
      <c r="G67" s="308"/>
    </row>
    <row r="68" spans="1:7" ht="18.75" customHeight="1">
      <c r="A68" s="250" t="s">
        <v>17</v>
      </c>
      <c r="B68" s="261"/>
      <c r="C68" s="261"/>
      <c r="D68" s="262">
        <f>D69</f>
        <v>0</v>
      </c>
      <c r="E68" s="262">
        <f>E69</f>
        <v>244280</v>
      </c>
      <c r="F68" s="262">
        <f t="shared" si="4"/>
        <v>244280</v>
      </c>
      <c r="G68" s="263"/>
    </row>
    <row r="69" spans="1:7" ht="18.75" customHeight="1">
      <c r="A69" s="273"/>
      <c r="B69" s="272" t="s">
        <v>17</v>
      </c>
      <c r="C69" s="312"/>
      <c r="D69" s="30">
        <f>SUM(D70:D73)</f>
        <v>0</v>
      </c>
      <c r="E69" s="30">
        <f>SUM(E70:E73)</f>
        <v>244280</v>
      </c>
      <c r="F69" s="30">
        <f t="shared" si="4"/>
        <v>244280</v>
      </c>
      <c r="G69" s="308"/>
    </row>
    <row r="70" spans="1:7" ht="18.75" customHeight="1">
      <c r="A70" s="273"/>
      <c r="B70" s="275"/>
      <c r="C70" s="312" t="s">
        <v>18</v>
      </c>
      <c r="D70" s="30">
        <v>0</v>
      </c>
      <c r="E70" s="30">
        <v>0</v>
      </c>
      <c r="F70" s="30">
        <f t="shared" si="4"/>
        <v>0</v>
      </c>
      <c r="G70" s="308"/>
    </row>
    <row r="71" spans="1:7" ht="18.75" customHeight="1">
      <c r="A71" s="273"/>
      <c r="B71" s="275"/>
      <c r="C71" s="312" t="s">
        <v>307</v>
      </c>
      <c r="D71" s="30">
        <v>0</v>
      </c>
      <c r="E71" s="30">
        <v>0</v>
      </c>
      <c r="F71" s="30">
        <f t="shared" si="4"/>
        <v>0</v>
      </c>
      <c r="G71" s="308"/>
    </row>
    <row r="72" spans="1:7" ht="18.75" customHeight="1">
      <c r="A72" s="273"/>
      <c r="B72" s="275"/>
      <c r="C72" s="312" t="s">
        <v>308</v>
      </c>
      <c r="D72" s="30">
        <v>0</v>
      </c>
      <c r="E72" s="30">
        <v>244280</v>
      </c>
      <c r="F72" s="30">
        <f t="shared" si="4"/>
        <v>244280</v>
      </c>
      <c r="G72" s="308"/>
    </row>
    <row r="73" spans="1:7" ht="18.75" customHeight="1" thickBot="1">
      <c r="A73" s="282"/>
      <c r="B73" s="283"/>
      <c r="C73" s="356" t="s">
        <v>21</v>
      </c>
      <c r="D73" s="62">
        <v>0</v>
      </c>
      <c r="E73" s="62">
        <v>0</v>
      </c>
      <c r="F73" s="62">
        <f t="shared" si="4"/>
        <v>0</v>
      </c>
      <c r="G73" s="375"/>
    </row>
    <row r="74" spans="1:7" ht="18.75" customHeight="1" thickBot="1">
      <c r="A74" s="286" t="s">
        <v>158</v>
      </c>
      <c r="B74" s="286"/>
      <c r="C74" s="286"/>
      <c r="D74" s="53"/>
      <c r="E74" s="2"/>
      <c r="F74" s="54"/>
      <c r="G74" s="239" t="s">
        <v>159</v>
      </c>
    </row>
    <row r="75" spans="1:7" ht="29.25" customHeight="1">
      <c r="A75" s="240" t="s">
        <v>160</v>
      </c>
      <c r="B75" s="241" t="s">
        <v>161</v>
      </c>
      <c r="C75" s="241" t="s">
        <v>162</v>
      </c>
      <c r="D75" s="10" t="s">
        <v>309</v>
      </c>
      <c r="E75" s="11" t="s">
        <v>7</v>
      </c>
      <c r="F75" s="242" t="s">
        <v>163</v>
      </c>
      <c r="G75" s="243" t="s">
        <v>164</v>
      </c>
    </row>
    <row r="76" spans="1:7" ht="18.75" customHeight="1">
      <c r="A76" s="250" t="s">
        <v>22</v>
      </c>
      <c r="B76" s="261"/>
      <c r="C76" s="261"/>
      <c r="D76" s="262">
        <f>D77</f>
        <v>0</v>
      </c>
      <c r="E76" s="262">
        <f>E77</f>
        <v>2080</v>
      </c>
      <c r="F76" s="262">
        <f>E76-D76</f>
        <v>2080</v>
      </c>
      <c r="G76" s="263"/>
    </row>
    <row r="77" spans="1:7" ht="18.75" customHeight="1">
      <c r="A77" s="273"/>
      <c r="B77" s="272" t="s">
        <v>22</v>
      </c>
      <c r="C77" s="312"/>
      <c r="D77" s="30">
        <f>SUM(D78:D79)</f>
        <v>0</v>
      </c>
      <c r="E77" s="30">
        <f>SUM(E78:E79)</f>
        <v>2080</v>
      </c>
      <c r="F77" s="30">
        <f>E77-D77</f>
        <v>2080</v>
      </c>
      <c r="G77" s="308"/>
    </row>
    <row r="78" spans="1:7" ht="18.75" customHeight="1">
      <c r="A78" s="273"/>
      <c r="B78" s="275"/>
      <c r="C78" s="312" t="s">
        <v>23</v>
      </c>
      <c r="D78" s="30">
        <v>0</v>
      </c>
      <c r="E78" s="30">
        <v>1000</v>
      </c>
      <c r="F78" s="30">
        <f t="shared" ref="F78:F79" si="5">E78-D78</f>
        <v>1000</v>
      </c>
      <c r="G78" s="308"/>
    </row>
    <row r="79" spans="1:7" ht="18.75" customHeight="1">
      <c r="A79" s="293"/>
      <c r="B79" s="294"/>
      <c r="C79" s="312" t="s">
        <v>24</v>
      </c>
      <c r="D79" s="30">
        <v>0</v>
      </c>
      <c r="E79" s="30">
        <v>1080</v>
      </c>
      <c r="F79" s="30">
        <f t="shared" si="5"/>
        <v>1080</v>
      </c>
      <c r="G79" s="308"/>
    </row>
    <row r="80" spans="1:7" ht="18.75" customHeight="1">
      <c r="A80" s="250" t="s">
        <v>27</v>
      </c>
      <c r="B80" s="261"/>
      <c r="C80" s="261"/>
      <c r="D80" s="262">
        <f>D81</f>
        <v>0</v>
      </c>
      <c r="E80" s="262">
        <f>E81</f>
        <v>0</v>
      </c>
      <c r="F80" s="262">
        <f>E80-D80</f>
        <v>0</v>
      </c>
      <c r="G80" s="263"/>
    </row>
    <row r="81" spans="1:7" ht="18.75" customHeight="1">
      <c r="A81" s="273"/>
      <c r="B81" s="272" t="s">
        <v>27</v>
      </c>
      <c r="C81" s="312"/>
      <c r="D81" s="30">
        <f>SUM(D82:D83)</f>
        <v>0</v>
      </c>
      <c r="E81" s="30">
        <f>SUM(E82:E83)</f>
        <v>0</v>
      </c>
      <c r="F81" s="30">
        <f>E81-D81</f>
        <v>0</v>
      </c>
      <c r="G81" s="308"/>
    </row>
    <row r="82" spans="1:7" ht="18.75" customHeight="1">
      <c r="A82" s="273"/>
      <c r="B82" s="275"/>
      <c r="C82" s="312" t="s">
        <v>28</v>
      </c>
      <c r="D82" s="30">
        <v>0</v>
      </c>
      <c r="E82" s="30">
        <v>0</v>
      </c>
      <c r="F82" s="30">
        <f t="shared" ref="F82:F83" si="6">E82-D82</f>
        <v>0</v>
      </c>
      <c r="G82" s="308"/>
    </row>
    <row r="83" spans="1:7" ht="18.75" customHeight="1">
      <c r="A83" s="293"/>
      <c r="B83" s="294"/>
      <c r="C83" s="312" t="s">
        <v>29</v>
      </c>
      <c r="D83" s="30">
        <v>0</v>
      </c>
      <c r="E83" s="30">
        <v>0</v>
      </c>
      <c r="F83" s="30">
        <f t="shared" si="6"/>
        <v>0</v>
      </c>
      <c r="G83" s="308"/>
    </row>
    <row r="84" spans="1:7" ht="18.75" customHeight="1">
      <c r="A84" s="614" t="s">
        <v>30</v>
      </c>
      <c r="B84" s="296"/>
      <c r="C84" s="296"/>
      <c r="D84" s="297">
        <f>D85</f>
        <v>0</v>
      </c>
      <c r="E84" s="297">
        <f>E85</f>
        <v>20000</v>
      </c>
      <c r="F84" s="297">
        <f>E84-D84</f>
        <v>20000</v>
      </c>
      <c r="G84" s="298"/>
    </row>
    <row r="85" spans="1:7" ht="18.75" customHeight="1">
      <c r="A85" s="273"/>
      <c r="B85" s="272" t="s">
        <v>30</v>
      </c>
      <c r="C85" s="312"/>
      <c r="D85" s="30">
        <f>SUM(D86:D87)</f>
        <v>0</v>
      </c>
      <c r="E85" s="30">
        <f>SUM(E86:E87)</f>
        <v>20000</v>
      </c>
      <c r="F85" s="30">
        <f>E85-D85</f>
        <v>20000</v>
      </c>
      <c r="G85" s="308"/>
    </row>
    <row r="86" spans="1:7" ht="18.75" customHeight="1">
      <c r="A86" s="273"/>
      <c r="B86" s="275"/>
      <c r="C86" s="312" t="s">
        <v>31</v>
      </c>
      <c r="D86" s="30">
        <v>0</v>
      </c>
      <c r="E86" s="30">
        <v>0</v>
      </c>
      <c r="F86" s="30">
        <f t="shared" ref="F86:F99" si="7">E86-D86</f>
        <v>0</v>
      </c>
      <c r="G86" s="308"/>
    </row>
    <row r="87" spans="1:7" ht="18.75" customHeight="1">
      <c r="A87" s="293"/>
      <c r="B87" s="294"/>
      <c r="C87" s="312" t="s">
        <v>310</v>
      </c>
      <c r="D87" s="30">
        <v>0</v>
      </c>
      <c r="E87" s="30">
        <v>20000</v>
      </c>
      <c r="F87" s="30">
        <f t="shared" si="7"/>
        <v>20000</v>
      </c>
      <c r="G87" s="308"/>
    </row>
    <row r="88" spans="1:7" ht="18.75" customHeight="1">
      <c r="A88" s="250" t="s">
        <v>34</v>
      </c>
      <c r="B88" s="261"/>
      <c r="C88" s="261"/>
      <c r="D88" s="262">
        <f>D89</f>
        <v>0</v>
      </c>
      <c r="E88" s="262">
        <f>E89</f>
        <v>50</v>
      </c>
      <c r="F88" s="262">
        <f>E88-C88</f>
        <v>50</v>
      </c>
      <c r="G88" s="263"/>
    </row>
    <row r="89" spans="1:7" ht="18.75" customHeight="1">
      <c r="A89" s="273"/>
      <c r="B89" s="272" t="s">
        <v>34</v>
      </c>
      <c r="C89" s="312"/>
      <c r="D89" s="30">
        <f>SUM(D90:D91)</f>
        <v>0</v>
      </c>
      <c r="E89" s="30">
        <f>SUM(E90:E94)</f>
        <v>50</v>
      </c>
      <c r="F89" s="30">
        <f>E89-D89</f>
        <v>50</v>
      </c>
      <c r="G89" s="308"/>
    </row>
    <row r="90" spans="1:7" ht="18.75" customHeight="1">
      <c r="A90" s="273"/>
      <c r="B90" s="275"/>
      <c r="C90" s="312" t="s">
        <v>466</v>
      </c>
      <c r="D90" s="30">
        <v>0</v>
      </c>
      <c r="E90" s="30">
        <v>50</v>
      </c>
      <c r="F90" s="30">
        <f t="shared" si="7"/>
        <v>50</v>
      </c>
      <c r="G90" s="308"/>
    </row>
    <row r="91" spans="1:7" ht="18.75" customHeight="1">
      <c r="A91" s="306"/>
      <c r="B91" s="275"/>
      <c r="C91" s="312" t="s">
        <v>311</v>
      </c>
      <c r="D91" s="30">
        <v>0</v>
      </c>
      <c r="E91" s="30">
        <v>0</v>
      </c>
      <c r="F91" s="30">
        <f t="shared" si="7"/>
        <v>0</v>
      </c>
      <c r="G91" s="308"/>
    </row>
    <row r="92" spans="1:7" ht="18.75" customHeight="1">
      <c r="A92" s="306"/>
      <c r="B92" s="300"/>
      <c r="C92" s="312" t="s">
        <v>467</v>
      </c>
      <c r="D92" s="30">
        <v>0</v>
      </c>
      <c r="E92" s="30">
        <v>0</v>
      </c>
      <c r="F92" s="30">
        <f t="shared" si="7"/>
        <v>0</v>
      </c>
      <c r="G92" s="308"/>
    </row>
    <row r="93" spans="1:7" ht="18.75" customHeight="1">
      <c r="A93" s="306"/>
      <c r="B93" s="300"/>
      <c r="C93" s="312" t="s">
        <v>468</v>
      </c>
      <c r="D93" s="30">
        <v>0</v>
      </c>
      <c r="E93" s="30">
        <v>0</v>
      </c>
      <c r="F93" s="30">
        <f t="shared" si="7"/>
        <v>0</v>
      </c>
      <c r="G93" s="308"/>
    </row>
    <row r="94" spans="1:7" ht="18.75" customHeight="1">
      <c r="A94" s="273"/>
      <c r="B94" s="294"/>
      <c r="C94" s="312" t="s">
        <v>469</v>
      </c>
      <c r="D94" s="30">
        <v>0</v>
      </c>
      <c r="E94" s="30">
        <v>0</v>
      </c>
      <c r="F94" s="30">
        <f t="shared" si="7"/>
        <v>0</v>
      </c>
      <c r="G94" s="308"/>
    </row>
    <row r="95" spans="1:7" ht="18.75" customHeight="1">
      <c r="A95" s="250" t="s">
        <v>38</v>
      </c>
      <c r="B95" s="261"/>
      <c r="C95" s="261"/>
      <c r="D95" s="262">
        <f>D96</f>
        <v>0</v>
      </c>
      <c r="E95" s="262">
        <f>E96</f>
        <v>301</v>
      </c>
      <c r="F95" s="262">
        <f>E95-C95</f>
        <v>301</v>
      </c>
      <c r="G95" s="263"/>
    </row>
    <row r="96" spans="1:7" ht="18.75" customHeight="1">
      <c r="A96" s="273"/>
      <c r="B96" s="272" t="s">
        <v>38</v>
      </c>
      <c r="C96" s="312"/>
      <c r="D96" s="30">
        <f>SUM(D97:D99)</f>
        <v>0</v>
      </c>
      <c r="E96" s="30">
        <f>SUM(E97:E99)</f>
        <v>301</v>
      </c>
      <c r="F96" s="30">
        <f t="shared" si="7"/>
        <v>301</v>
      </c>
      <c r="G96" s="308"/>
    </row>
    <row r="97" spans="1:7" ht="18.75" customHeight="1">
      <c r="A97" s="273"/>
      <c r="B97" s="275"/>
      <c r="C97" s="312" t="s">
        <v>39</v>
      </c>
      <c r="D97" s="30">
        <v>0</v>
      </c>
      <c r="E97" s="30">
        <v>0</v>
      </c>
      <c r="F97" s="30">
        <f t="shared" si="7"/>
        <v>0</v>
      </c>
      <c r="G97" s="308"/>
    </row>
    <row r="98" spans="1:7" ht="18.75" customHeight="1">
      <c r="A98" s="273"/>
      <c r="B98" s="275"/>
      <c r="C98" s="312" t="s">
        <v>40</v>
      </c>
      <c r="D98" s="30">
        <v>0</v>
      </c>
      <c r="E98" s="30">
        <v>101</v>
      </c>
      <c r="F98" s="30">
        <f t="shared" si="7"/>
        <v>101</v>
      </c>
      <c r="G98" s="308"/>
    </row>
    <row r="99" spans="1:7" ht="18.75" customHeight="1" thickBot="1">
      <c r="A99" s="282"/>
      <c r="B99" s="283"/>
      <c r="C99" s="356" t="s">
        <v>41</v>
      </c>
      <c r="D99" s="62">
        <v>0</v>
      </c>
      <c r="E99" s="62">
        <v>200</v>
      </c>
      <c r="F99" s="62">
        <f t="shared" si="7"/>
        <v>200</v>
      </c>
      <c r="G99" s="375"/>
    </row>
    <row r="100" spans="1:7" ht="18" customHeight="1" thickBot="1">
      <c r="A100" s="330" t="s">
        <v>209</v>
      </c>
      <c r="B100" s="330"/>
      <c r="C100" s="330"/>
      <c r="D100" s="331"/>
      <c r="E100" s="332"/>
      <c r="F100" s="333"/>
      <c r="G100" s="334" t="s">
        <v>159</v>
      </c>
    </row>
    <row r="101" spans="1:7" ht="30" customHeight="1">
      <c r="A101" s="240" t="s">
        <v>160</v>
      </c>
      <c r="B101" s="241" t="s">
        <v>161</v>
      </c>
      <c r="C101" s="241" t="s">
        <v>162</v>
      </c>
      <c r="D101" s="55" t="s">
        <v>6</v>
      </c>
      <c r="E101" s="11" t="s">
        <v>7</v>
      </c>
      <c r="F101" s="287" t="s">
        <v>163</v>
      </c>
      <c r="G101" s="243" t="s">
        <v>164</v>
      </c>
    </row>
    <row r="102" spans="1:7" ht="24.75" customHeight="1">
      <c r="A102" s="626" t="s">
        <v>285</v>
      </c>
      <c r="B102" s="627"/>
      <c r="C102" s="628"/>
      <c r="D102" s="244">
        <f>D103+D168</f>
        <v>5249079</v>
      </c>
      <c r="E102" s="245">
        <f>E103+E168+E181</f>
        <v>4409891</v>
      </c>
      <c r="F102" s="244">
        <f>E102-D102</f>
        <v>-839188</v>
      </c>
      <c r="G102" s="246"/>
    </row>
    <row r="103" spans="1:7" ht="24.75" customHeight="1">
      <c r="A103" s="636" t="s">
        <v>286</v>
      </c>
      <c r="B103" s="637"/>
      <c r="C103" s="638"/>
      <c r="D103" s="335">
        <f>D104+D124+D129+D149+D152+D156+D159+D163</f>
        <v>4922519</v>
      </c>
      <c r="E103" s="336">
        <f>E104+E124+E129+E149+E152+E156+E159+E163</f>
        <v>3953840</v>
      </c>
      <c r="F103" s="335">
        <f>E103-D103</f>
        <v>-968679</v>
      </c>
      <c r="G103" s="249"/>
    </row>
    <row r="104" spans="1:7" ht="18.75" customHeight="1">
      <c r="A104" s="250" t="s">
        <v>211</v>
      </c>
      <c r="B104" s="261"/>
      <c r="C104" s="261"/>
      <c r="D104" s="20">
        <f>D105+D112+D116</f>
        <v>2563280</v>
      </c>
      <c r="E104" s="262">
        <f>E105+E112+E116</f>
        <v>2654218</v>
      </c>
      <c r="F104" s="20">
        <f>F105+F112+F116</f>
        <v>90938</v>
      </c>
      <c r="G104" s="263"/>
    </row>
    <row r="105" spans="1:7" ht="18.75" customHeight="1">
      <c r="A105" s="273"/>
      <c r="B105" s="272" t="s">
        <v>212</v>
      </c>
      <c r="C105" s="312"/>
      <c r="D105" s="26">
        <f>SUM(D106:D111)</f>
        <v>2143733</v>
      </c>
      <c r="E105" s="30">
        <f>SUM(E106:E111)</f>
        <v>2154480</v>
      </c>
      <c r="F105" s="26">
        <f>SUM(F106:F111)</f>
        <v>10747</v>
      </c>
      <c r="G105" s="266"/>
    </row>
    <row r="106" spans="1:7" ht="18.75" customHeight="1">
      <c r="A106" s="273"/>
      <c r="B106" s="275"/>
      <c r="C106" s="312" t="s">
        <v>213</v>
      </c>
      <c r="D106" s="26">
        <v>1322108</v>
      </c>
      <c r="E106" s="30">
        <v>1377331</v>
      </c>
      <c r="F106" s="26">
        <f t="shared" ref="F106:F115" si="8">E106-D106</f>
        <v>55223</v>
      </c>
      <c r="G106" s="266"/>
    </row>
    <row r="107" spans="1:7" ht="18.75" customHeight="1">
      <c r="A107" s="273"/>
      <c r="B107" s="275"/>
      <c r="C107" s="312" t="s">
        <v>47</v>
      </c>
      <c r="D107" s="26">
        <v>429978</v>
      </c>
      <c r="E107" s="30">
        <v>399652</v>
      </c>
      <c r="F107" s="26">
        <f t="shared" si="8"/>
        <v>-30326</v>
      </c>
      <c r="G107" s="266"/>
    </row>
    <row r="108" spans="1:7" ht="18.75" customHeight="1">
      <c r="A108" s="273"/>
      <c r="B108" s="275"/>
      <c r="C108" s="294" t="s">
        <v>287</v>
      </c>
      <c r="D108" s="26">
        <v>1000</v>
      </c>
      <c r="E108" s="30">
        <v>1000</v>
      </c>
      <c r="F108" s="26">
        <f t="shared" si="8"/>
        <v>0</v>
      </c>
      <c r="G108" s="246"/>
    </row>
    <row r="109" spans="1:7" ht="18.75" customHeight="1">
      <c r="A109" s="255"/>
      <c r="B109" s="275"/>
      <c r="C109" s="294" t="s">
        <v>49</v>
      </c>
      <c r="D109" s="26">
        <v>173372</v>
      </c>
      <c r="E109" s="30">
        <v>159699</v>
      </c>
      <c r="F109" s="26">
        <f t="shared" si="8"/>
        <v>-13673</v>
      </c>
      <c r="G109" s="246"/>
    </row>
    <row r="110" spans="1:7" ht="18.75" customHeight="1">
      <c r="A110" s="273"/>
      <c r="B110" s="275"/>
      <c r="C110" s="312" t="s">
        <v>50</v>
      </c>
      <c r="D110" s="26">
        <v>182164</v>
      </c>
      <c r="E110" s="30">
        <v>183937</v>
      </c>
      <c r="F110" s="26">
        <f t="shared" si="8"/>
        <v>1773</v>
      </c>
      <c r="G110" s="266"/>
    </row>
    <row r="111" spans="1:7" ht="18.75" customHeight="1">
      <c r="A111" s="255"/>
      <c r="B111" s="275"/>
      <c r="C111" s="312" t="s">
        <v>51</v>
      </c>
      <c r="D111" s="26">
        <v>35111</v>
      </c>
      <c r="E111" s="30">
        <v>32861</v>
      </c>
      <c r="F111" s="26">
        <f t="shared" si="8"/>
        <v>-2250</v>
      </c>
      <c r="G111" s="266"/>
    </row>
    <row r="112" spans="1:7" ht="18.75" customHeight="1">
      <c r="A112" s="273"/>
      <c r="B112" s="272" t="s">
        <v>214</v>
      </c>
      <c r="C112" s="312"/>
      <c r="D112" s="26">
        <f>SUM(D113:D115)</f>
        <v>27355</v>
      </c>
      <c r="E112" s="30">
        <f>SUM(E113:E115)</f>
        <v>28480</v>
      </c>
      <c r="F112" s="26">
        <f t="shared" si="8"/>
        <v>1125</v>
      </c>
      <c r="G112" s="266"/>
    </row>
    <row r="113" spans="1:7" ht="18.75" customHeight="1">
      <c r="A113" s="255"/>
      <c r="B113" s="275"/>
      <c r="C113" s="312" t="s">
        <v>215</v>
      </c>
      <c r="D113" s="26">
        <v>21100</v>
      </c>
      <c r="E113" s="30">
        <v>13500</v>
      </c>
      <c r="F113" s="26">
        <f t="shared" si="8"/>
        <v>-7600</v>
      </c>
      <c r="G113" s="266"/>
    </row>
    <row r="114" spans="1:7" ht="18.75" customHeight="1">
      <c r="A114" s="273"/>
      <c r="B114" s="275"/>
      <c r="C114" s="294" t="s">
        <v>216</v>
      </c>
      <c r="D114" s="70">
        <v>0</v>
      </c>
      <c r="E114" s="71">
        <v>0</v>
      </c>
      <c r="F114" s="26">
        <f t="shared" si="8"/>
        <v>0</v>
      </c>
      <c r="G114" s="246"/>
    </row>
    <row r="115" spans="1:7" ht="18.75" customHeight="1">
      <c r="A115" s="273"/>
      <c r="B115" s="294"/>
      <c r="C115" s="294" t="s">
        <v>217</v>
      </c>
      <c r="D115" s="70">
        <v>6255</v>
      </c>
      <c r="E115" s="71">
        <v>14980</v>
      </c>
      <c r="F115" s="26">
        <f t="shared" si="8"/>
        <v>8725</v>
      </c>
      <c r="G115" s="246"/>
    </row>
    <row r="116" spans="1:7" ht="18.75" customHeight="1">
      <c r="A116" s="273"/>
      <c r="B116" s="272" t="s">
        <v>218</v>
      </c>
      <c r="C116" s="312"/>
      <c r="D116" s="26">
        <f>SUM(D117:D123)</f>
        <v>392192</v>
      </c>
      <c r="E116" s="30">
        <f>SUM(E117:E123)</f>
        <v>471258</v>
      </c>
      <c r="F116" s="26">
        <f>SUM(F117:F123)</f>
        <v>79066</v>
      </c>
      <c r="G116" s="266"/>
    </row>
    <row r="117" spans="1:7" ht="18.75" customHeight="1">
      <c r="A117" s="273"/>
      <c r="B117" s="275"/>
      <c r="C117" s="312" t="s">
        <v>219</v>
      </c>
      <c r="D117" s="26">
        <v>10800</v>
      </c>
      <c r="E117" s="30">
        <v>10800</v>
      </c>
      <c r="F117" s="26">
        <f t="shared" ref="F117:F123" si="9">E117-D117</f>
        <v>0</v>
      </c>
      <c r="G117" s="266"/>
    </row>
    <row r="118" spans="1:7" ht="18.75" customHeight="1">
      <c r="A118" s="273"/>
      <c r="B118" s="275"/>
      <c r="C118" s="339" t="s">
        <v>220</v>
      </c>
      <c r="D118" s="26">
        <v>129866</v>
      </c>
      <c r="E118" s="30">
        <v>98672</v>
      </c>
      <c r="F118" s="26">
        <f t="shared" si="9"/>
        <v>-31194</v>
      </c>
      <c r="G118" s="266"/>
    </row>
    <row r="119" spans="1:7" ht="18.75" customHeight="1">
      <c r="A119" s="273"/>
      <c r="B119" s="275"/>
      <c r="C119" s="312" t="s">
        <v>221</v>
      </c>
      <c r="D119" s="26">
        <v>143416</v>
      </c>
      <c r="E119" s="30">
        <v>201816</v>
      </c>
      <c r="F119" s="26">
        <f t="shared" si="9"/>
        <v>58400</v>
      </c>
      <c r="G119" s="266"/>
    </row>
    <row r="120" spans="1:7" ht="18.75" customHeight="1">
      <c r="A120" s="273"/>
      <c r="B120" s="275"/>
      <c r="C120" s="312" t="s">
        <v>222</v>
      </c>
      <c r="D120" s="26">
        <v>39630</v>
      </c>
      <c r="E120" s="30">
        <v>52550</v>
      </c>
      <c r="F120" s="26">
        <f t="shared" si="9"/>
        <v>12920</v>
      </c>
      <c r="G120" s="266"/>
    </row>
    <row r="121" spans="1:7" ht="18.75" customHeight="1">
      <c r="A121" s="273"/>
      <c r="B121" s="275"/>
      <c r="C121" s="312" t="s">
        <v>223</v>
      </c>
      <c r="D121" s="26">
        <v>57400</v>
      </c>
      <c r="E121" s="30">
        <v>80200</v>
      </c>
      <c r="F121" s="26">
        <f t="shared" si="9"/>
        <v>22800</v>
      </c>
      <c r="G121" s="266"/>
    </row>
    <row r="122" spans="1:7" ht="18.75" customHeight="1">
      <c r="A122" s="273"/>
      <c r="B122" s="275"/>
      <c r="C122" s="312" t="s">
        <v>224</v>
      </c>
      <c r="D122" s="26">
        <v>0</v>
      </c>
      <c r="E122" s="30">
        <v>3000</v>
      </c>
      <c r="F122" s="26">
        <f t="shared" si="9"/>
        <v>3000</v>
      </c>
      <c r="G122" s="266"/>
    </row>
    <row r="123" spans="1:7" ht="18.75" customHeight="1">
      <c r="A123" s="273"/>
      <c r="B123" s="275"/>
      <c r="C123" s="312" t="s">
        <v>225</v>
      </c>
      <c r="D123" s="26">
        <v>11080</v>
      </c>
      <c r="E123" s="30">
        <v>24220</v>
      </c>
      <c r="F123" s="26">
        <f t="shared" si="9"/>
        <v>13140</v>
      </c>
      <c r="G123" s="266"/>
    </row>
    <row r="124" spans="1:7" ht="18.75" customHeight="1">
      <c r="A124" s="250" t="s">
        <v>226</v>
      </c>
      <c r="B124" s="261"/>
      <c r="C124" s="261"/>
      <c r="D124" s="20">
        <f>D125</f>
        <v>882147</v>
      </c>
      <c r="E124" s="262">
        <f>E125</f>
        <v>200500</v>
      </c>
      <c r="F124" s="20">
        <f>F125</f>
        <v>-681647</v>
      </c>
      <c r="G124" s="263"/>
    </row>
    <row r="125" spans="1:7" ht="18.75" customHeight="1">
      <c r="A125" s="273"/>
      <c r="B125" s="272" t="s">
        <v>227</v>
      </c>
      <c r="C125" s="312"/>
      <c r="D125" s="26">
        <f>SUM(D126:D128)</f>
        <v>882147</v>
      </c>
      <c r="E125" s="30">
        <f>SUM(E126:E128)</f>
        <v>200500</v>
      </c>
      <c r="F125" s="26">
        <f>SUM(F126:F128)</f>
        <v>-681647</v>
      </c>
      <c r="G125" s="266"/>
    </row>
    <row r="126" spans="1:7" ht="18.75" customHeight="1">
      <c r="A126" s="273"/>
      <c r="B126" s="275"/>
      <c r="C126" s="312" t="s">
        <v>227</v>
      </c>
      <c r="D126" s="26">
        <v>310000</v>
      </c>
      <c r="E126" s="30">
        <v>20000</v>
      </c>
      <c r="F126" s="26">
        <f>E126-D126</f>
        <v>-290000</v>
      </c>
      <c r="G126" s="266"/>
    </row>
    <row r="127" spans="1:7" ht="18.75" customHeight="1">
      <c r="A127" s="273"/>
      <c r="B127" s="275"/>
      <c r="C127" s="312" t="s">
        <v>228</v>
      </c>
      <c r="D127" s="26">
        <v>499147</v>
      </c>
      <c r="E127" s="30">
        <v>25000</v>
      </c>
      <c r="F127" s="26">
        <f>E127-D127</f>
        <v>-474147</v>
      </c>
      <c r="G127" s="266"/>
    </row>
    <row r="128" spans="1:7" ht="18.75" customHeight="1">
      <c r="A128" s="273"/>
      <c r="B128" s="275"/>
      <c r="C128" s="256" t="s">
        <v>229</v>
      </c>
      <c r="D128" s="36">
        <v>73000</v>
      </c>
      <c r="E128" s="39">
        <v>155500</v>
      </c>
      <c r="F128" s="26">
        <f>E128-D128</f>
        <v>82500</v>
      </c>
      <c r="G128" s="281"/>
    </row>
    <row r="129" spans="1:7" ht="18.75" customHeight="1">
      <c r="A129" s="250" t="s">
        <v>230</v>
      </c>
      <c r="B129" s="261"/>
      <c r="C129" s="261"/>
      <c r="D129" s="20">
        <f>D130</f>
        <v>1380992</v>
      </c>
      <c r="E129" s="262">
        <f>E130</f>
        <v>1079122</v>
      </c>
      <c r="F129" s="20">
        <f>F130</f>
        <v>-301870</v>
      </c>
      <c r="G129" s="263"/>
    </row>
    <row r="130" spans="1:7" ht="18.75" customHeight="1">
      <c r="A130" s="273"/>
      <c r="B130" s="272" t="s">
        <v>230</v>
      </c>
      <c r="C130" s="312"/>
      <c r="D130" s="26">
        <f>SUM(D131:D148)</f>
        <v>1380992</v>
      </c>
      <c r="E130" s="30">
        <f>SUM(E131:E148)</f>
        <v>1079122</v>
      </c>
      <c r="F130" s="26">
        <f>SUM(F131:F148)</f>
        <v>-301870</v>
      </c>
      <c r="G130" s="266"/>
    </row>
    <row r="131" spans="1:7" ht="18.75" customHeight="1">
      <c r="A131" s="273"/>
      <c r="B131" s="275"/>
      <c r="C131" s="312" t="s">
        <v>288</v>
      </c>
      <c r="D131" s="26">
        <v>15266</v>
      </c>
      <c r="E131" s="30">
        <v>15310</v>
      </c>
      <c r="F131" s="26">
        <f>E131-D131</f>
        <v>44</v>
      </c>
      <c r="G131" s="266"/>
    </row>
    <row r="132" spans="1:7" ht="18.75" customHeight="1">
      <c r="A132" s="273"/>
      <c r="B132" s="275"/>
      <c r="C132" s="368" t="s">
        <v>289</v>
      </c>
      <c r="D132" s="70">
        <v>127957</v>
      </c>
      <c r="E132" s="71">
        <v>125538</v>
      </c>
      <c r="F132" s="26">
        <f>E132-D132</f>
        <v>-2419</v>
      </c>
      <c r="G132" s="266"/>
    </row>
    <row r="133" spans="1:7" ht="24" customHeight="1">
      <c r="A133" s="273"/>
      <c r="B133" s="275"/>
      <c r="C133" s="369" t="s">
        <v>290</v>
      </c>
      <c r="D133" s="70">
        <v>94130</v>
      </c>
      <c r="E133" s="71">
        <v>63390</v>
      </c>
      <c r="F133" s="26">
        <f>E133-D133</f>
        <v>-30740</v>
      </c>
      <c r="G133" s="266"/>
    </row>
    <row r="134" spans="1:7" ht="18.75" customHeight="1">
      <c r="A134" s="273"/>
      <c r="B134" s="275"/>
      <c r="C134" s="368" t="s">
        <v>291</v>
      </c>
      <c r="D134" s="26">
        <v>106188</v>
      </c>
      <c r="E134" s="30">
        <v>55318</v>
      </c>
      <c r="F134" s="26">
        <f>E134-D134</f>
        <v>-50870</v>
      </c>
      <c r="G134" s="266"/>
    </row>
    <row r="135" spans="1:7" ht="18.75" customHeight="1" thickBot="1">
      <c r="A135" s="282"/>
      <c r="B135" s="283"/>
      <c r="C135" s="370" t="s">
        <v>292</v>
      </c>
      <c r="D135" s="50">
        <v>62268</v>
      </c>
      <c r="E135" s="51">
        <v>24988</v>
      </c>
      <c r="F135" s="61">
        <f>E135-D135</f>
        <v>-37280</v>
      </c>
      <c r="G135" s="285"/>
    </row>
    <row r="136" spans="1:7" ht="17.25" customHeight="1" thickBot="1">
      <c r="A136" s="286" t="s">
        <v>209</v>
      </c>
      <c r="B136" s="286"/>
      <c r="C136" s="286"/>
      <c r="D136" s="53"/>
      <c r="E136" s="2"/>
      <c r="F136" s="54"/>
      <c r="G136" s="239" t="s">
        <v>159</v>
      </c>
    </row>
    <row r="137" spans="1:7" ht="30" customHeight="1">
      <c r="A137" s="240" t="s">
        <v>160</v>
      </c>
      <c r="B137" s="241" t="s">
        <v>161</v>
      </c>
      <c r="C137" s="241" t="s">
        <v>162</v>
      </c>
      <c r="D137" s="55" t="s">
        <v>6</v>
      </c>
      <c r="E137" s="11" t="s">
        <v>7</v>
      </c>
      <c r="F137" s="287" t="s">
        <v>163</v>
      </c>
      <c r="G137" s="243" t="s">
        <v>164</v>
      </c>
    </row>
    <row r="138" spans="1:7" ht="18.75" customHeight="1">
      <c r="A138" s="273" t="s">
        <v>148</v>
      </c>
      <c r="B138" s="275" t="s">
        <v>67</v>
      </c>
      <c r="C138" s="312" t="s">
        <v>293</v>
      </c>
      <c r="D138" s="70">
        <v>62550</v>
      </c>
      <c r="E138" s="71">
        <v>30550</v>
      </c>
      <c r="F138" s="26">
        <f t="shared" ref="F138:F148" si="10">E138-D138</f>
        <v>-32000</v>
      </c>
      <c r="G138" s="266"/>
    </row>
    <row r="139" spans="1:7" ht="18.75" customHeight="1">
      <c r="A139" s="273"/>
      <c r="B139" s="275"/>
      <c r="C139" s="312" t="s">
        <v>102</v>
      </c>
      <c r="D139" s="70">
        <v>66905</v>
      </c>
      <c r="E139" s="71">
        <v>22660</v>
      </c>
      <c r="F139" s="26">
        <f t="shared" si="10"/>
        <v>-44245</v>
      </c>
      <c r="G139" s="266"/>
    </row>
    <row r="140" spans="1:7" ht="18.75" customHeight="1">
      <c r="A140" s="273"/>
      <c r="B140" s="275"/>
      <c r="C140" s="312" t="s">
        <v>294</v>
      </c>
      <c r="D140" s="26">
        <v>165800</v>
      </c>
      <c r="E140" s="30">
        <v>102700</v>
      </c>
      <c r="F140" s="26">
        <f t="shared" si="10"/>
        <v>-63100</v>
      </c>
      <c r="G140" s="301"/>
    </row>
    <row r="141" spans="1:7" ht="18.75" customHeight="1">
      <c r="A141" s="273"/>
      <c r="B141" s="275"/>
      <c r="C141" s="312" t="s">
        <v>295</v>
      </c>
      <c r="D141" s="70">
        <v>45600</v>
      </c>
      <c r="E141" s="71">
        <v>34800</v>
      </c>
      <c r="F141" s="26">
        <f t="shared" si="10"/>
        <v>-10800</v>
      </c>
      <c r="G141" s="266"/>
    </row>
    <row r="142" spans="1:7" ht="24" customHeight="1">
      <c r="A142" s="273"/>
      <c r="B142" s="275"/>
      <c r="C142" s="274" t="s">
        <v>296</v>
      </c>
      <c r="D142" s="70">
        <v>355062</v>
      </c>
      <c r="E142" s="71">
        <v>363834</v>
      </c>
      <c r="F142" s="26">
        <f t="shared" si="10"/>
        <v>8772</v>
      </c>
      <c r="G142" s="246"/>
    </row>
    <row r="143" spans="1:7" ht="18.75" customHeight="1">
      <c r="A143" s="273"/>
      <c r="B143" s="275"/>
      <c r="C143" s="312" t="s">
        <v>297</v>
      </c>
      <c r="D143" s="26">
        <v>32000</v>
      </c>
      <c r="E143" s="30">
        <v>32000</v>
      </c>
      <c r="F143" s="26">
        <f t="shared" si="10"/>
        <v>0</v>
      </c>
      <c r="G143" s="246"/>
    </row>
    <row r="144" spans="1:7" ht="18.75" customHeight="1">
      <c r="A144" s="273"/>
      <c r="B144" s="275"/>
      <c r="C144" s="312" t="s">
        <v>298</v>
      </c>
      <c r="D144" s="70">
        <v>49686</v>
      </c>
      <c r="E144" s="71">
        <v>49580</v>
      </c>
      <c r="F144" s="26">
        <f t="shared" si="10"/>
        <v>-106</v>
      </c>
      <c r="G144" s="246"/>
    </row>
    <row r="145" spans="1:7" ht="18.75" customHeight="1">
      <c r="A145" s="273"/>
      <c r="B145" s="275"/>
      <c r="C145" s="312" t="s">
        <v>299</v>
      </c>
      <c r="D145" s="70">
        <v>37800</v>
      </c>
      <c r="E145" s="71">
        <v>37800</v>
      </c>
      <c r="F145" s="26">
        <f t="shared" si="10"/>
        <v>0</v>
      </c>
      <c r="G145" s="246"/>
    </row>
    <row r="146" spans="1:7" ht="22.5" customHeight="1">
      <c r="A146" s="273"/>
      <c r="B146" s="275"/>
      <c r="C146" s="312" t="s">
        <v>300</v>
      </c>
      <c r="D146" s="26">
        <v>107232</v>
      </c>
      <c r="E146" s="30">
        <v>60440</v>
      </c>
      <c r="F146" s="26">
        <f t="shared" si="10"/>
        <v>-46792</v>
      </c>
      <c r="G146" s="246"/>
    </row>
    <row r="147" spans="1:7" ht="24" customHeight="1">
      <c r="A147" s="273"/>
      <c r="B147" s="275"/>
      <c r="C147" s="312" t="s">
        <v>301</v>
      </c>
      <c r="D147" s="70">
        <v>8852</v>
      </c>
      <c r="E147" s="71">
        <v>8901</v>
      </c>
      <c r="F147" s="26">
        <f t="shared" si="10"/>
        <v>49</v>
      </c>
      <c r="G147" s="266"/>
    </row>
    <row r="148" spans="1:7" ht="18.75" customHeight="1">
      <c r="A148" s="293"/>
      <c r="B148" s="294"/>
      <c r="C148" s="312" t="s">
        <v>302</v>
      </c>
      <c r="D148" s="70">
        <v>43696</v>
      </c>
      <c r="E148" s="71">
        <v>51313</v>
      </c>
      <c r="F148" s="70">
        <f t="shared" si="10"/>
        <v>7617</v>
      </c>
      <c r="G148" s="246"/>
    </row>
    <row r="149" spans="1:7" ht="18.75" customHeight="1">
      <c r="A149" s="250" t="s">
        <v>241</v>
      </c>
      <c r="B149" s="261"/>
      <c r="C149" s="296"/>
      <c r="D149" s="107">
        <f>D150+D153</f>
        <v>0</v>
      </c>
      <c r="E149" s="297">
        <f>E150+E153</f>
        <v>0</v>
      </c>
      <c r="F149" s="107">
        <f>F150+F153</f>
        <v>0</v>
      </c>
      <c r="G149" s="298"/>
    </row>
    <row r="150" spans="1:7" ht="18.75" customHeight="1">
      <c r="A150" s="273"/>
      <c r="B150" s="272" t="s">
        <v>241</v>
      </c>
      <c r="C150" s="312"/>
      <c r="D150" s="26">
        <f>D151</f>
        <v>0</v>
      </c>
      <c r="E150" s="30">
        <f>E151</f>
        <v>0</v>
      </c>
      <c r="F150" s="26">
        <f>F151</f>
        <v>0</v>
      </c>
      <c r="G150" s="266"/>
    </row>
    <row r="151" spans="1:7" ht="18.75" customHeight="1">
      <c r="A151" s="273"/>
      <c r="B151" s="275"/>
      <c r="C151" s="312" t="s">
        <v>241</v>
      </c>
      <c r="D151" s="26">
        <v>0</v>
      </c>
      <c r="E151" s="30">
        <v>0</v>
      </c>
      <c r="F151" s="26">
        <f>E151-D151</f>
        <v>0</v>
      </c>
      <c r="G151" s="266"/>
    </row>
    <row r="152" spans="1:7" ht="18.75" customHeight="1">
      <c r="A152" s="250" t="s">
        <v>242</v>
      </c>
      <c r="B152" s="276"/>
      <c r="C152" s="261"/>
      <c r="D152" s="107">
        <f>SUM(D153)</f>
        <v>0</v>
      </c>
      <c r="E152" s="297">
        <f>SUM(E153)</f>
        <v>0</v>
      </c>
      <c r="F152" s="20">
        <f>E152-D152</f>
        <v>0</v>
      </c>
      <c r="G152" s="298"/>
    </row>
    <row r="153" spans="1:7" ht="18.75" customHeight="1">
      <c r="A153" s="273"/>
      <c r="B153" s="272" t="s">
        <v>243</v>
      </c>
      <c r="C153" s="312"/>
      <c r="D153" s="26">
        <f>SUM(D154:D155)</f>
        <v>0</v>
      </c>
      <c r="E153" s="30">
        <f>SUM(E154:E155)</f>
        <v>0</v>
      </c>
      <c r="F153" s="26">
        <f>SUM(F154:F155)</f>
        <v>0</v>
      </c>
      <c r="G153" s="266"/>
    </row>
    <row r="154" spans="1:7" ht="18.75" customHeight="1">
      <c r="A154" s="273"/>
      <c r="B154" s="275"/>
      <c r="C154" s="312" t="s">
        <v>244</v>
      </c>
      <c r="D154" s="26">
        <v>0</v>
      </c>
      <c r="E154" s="30">
        <v>0</v>
      </c>
      <c r="F154" s="26">
        <f>E154-D154</f>
        <v>0</v>
      </c>
      <c r="G154" s="266"/>
    </row>
    <row r="155" spans="1:7" ht="18.75" customHeight="1">
      <c r="A155" s="273"/>
      <c r="B155" s="275"/>
      <c r="C155" s="312" t="s">
        <v>245</v>
      </c>
      <c r="D155" s="26">
        <v>0</v>
      </c>
      <c r="E155" s="30">
        <v>0</v>
      </c>
      <c r="F155" s="26">
        <f>E155-D155</f>
        <v>0</v>
      </c>
      <c r="G155" s="266"/>
    </row>
    <row r="156" spans="1:7" ht="18.75" customHeight="1">
      <c r="A156" s="250" t="s">
        <v>246</v>
      </c>
      <c r="B156" s="261"/>
      <c r="C156" s="261"/>
      <c r="D156" s="20">
        <f>D157</f>
        <v>5000</v>
      </c>
      <c r="E156" s="262">
        <f>E157</f>
        <v>5000</v>
      </c>
      <c r="F156" s="20">
        <f>F157</f>
        <v>0</v>
      </c>
      <c r="G156" s="263"/>
    </row>
    <row r="157" spans="1:7" ht="18.75" customHeight="1">
      <c r="A157" s="273"/>
      <c r="B157" s="272" t="s">
        <v>246</v>
      </c>
      <c r="C157" s="312"/>
      <c r="D157" s="26">
        <f>D158</f>
        <v>5000</v>
      </c>
      <c r="E157" s="30">
        <f>E158</f>
        <v>5000</v>
      </c>
      <c r="F157" s="26">
        <f>E157-D157</f>
        <v>0</v>
      </c>
      <c r="G157" s="266"/>
    </row>
    <row r="158" spans="1:7" ht="18.75" customHeight="1">
      <c r="A158" s="273"/>
      <c r="B158" s="275"/>
      <c r="C158" s="312" t="s">
        <v>246</v>
      </c>
      <c r="D158" s="26">
        <v>5000</v>
      </c>
      <c r="E158" s="30">
        <v>5000</v>
      </c>
      <c r="F158" s="26">
        <f>E158-D158</f>
        <v>0</v>
      </c>
      <c r="G158" s="266"/>
    </row>
    <row r="159" spans="1:7" ht="18.75" customHeight="1">
      <c r="A159" s="344" t="s">
        <v>247</v>
      </c>
      <c r="B159" s="261"/>
      <c r="C159" s="261"/>
      <c r="D159" s="20">
        <f>D160</f>
        <v>91100</v>
      </c>
      <c r="E159" s="262">
        <f>E160</f>
        <v>15000</v>
      </c>
      <c r="F159" s="20">
        <f>F160</f>
        <v>-76100</v>
      </c>
      <c r="G159" s="263"/>
    </row>
    <row r="160" spans="1:7" ht="18.75" customHeight="1">
      <c r="A160" s="273"/>
      <c r="B160" s="272" t="s">
        <v>247</v>
      </c>
      <c r="C160" s="312"/>
      <c r="D160" s="26">
        <f>SUM(D161:D162)</f>
        <v>91100</v>
      </c>
      <c r="E160" s="30">
        <f>SUM(E161:E162)</f>
        <v>15000</v>
      </c>
      <c r="F160" s="26">
        <f>SUM(F161:F162)</f>
        <v>-76100</v>
      </c>
      <c r="G160" s="266"/>
    </row>
    <row r="161" spans="1:7" ht="18.75" customHeight="1">
      <c r="A161" s="273"/>
      <c r="B161" s="275"/>
      <c r="C161" s="312" t="s">
        <v>248</v>
      </c>
      <c r="D161" s="26">
        <v>20000</v>
      </c>
      <c r="E161" s="30">
        <v>10146</v>
      </c>
      <c r="F161" s="26">
        <f>E161-D161</f>
        <v>-9854</v>
      </c>
      <c r="G161" s="266"/>
    </row>
    <row r="162" spans="1:7" ht="18.75" customHeight="1">
      <c r="A162" s="273"/>
      <c r="B162" s="275"/>
      <c r="C162" s="312" t="s">
        <v>249</v>
      </c>
      <c r="D162" s="26">
        <v>71100</v>
      </c>
      <c r="E162" s="30">
        <v>4854</v>
      </c>
      <c r="F162" s="26">
        <f>E162-D162</f>
        <v>-66246</v>
      </c>
      <c r="G162" s="266"/>
    </row>
    <row r="163" spans="1:7" ht="18.75" customHeight="1">
      <c r="A163" s="250" t="s">
        <v>197</v>
      </c>
      <c r="B163" s="261"/>
      <c r="C163" s="261"/>
      <c r="D163" s="20">
        <f>SUM(D164)</f>
        <v>0</v>
      </c>
      <c r="E163" s="262">
        <f>SUM(E164)</f>
        <v>0</v>
      </c>
      <c r="F163" s="20">
        <f>SUM(F164)</f>
        <v>0</v>
      </c>
      <c r="G163" s="263"/>
    </row>
    <row r="164" spans="1:7" ht="18.75" customHeight="1">
      <c r="A164" s="273"/>
      <c r="B164" s="272" t="s">
        <v>197</v>
      </c>
      <c r="C164" s="312"/>
      <c r="D164" s="26">
        <f>D165</f>
        <v>0</v>
      </c>
      <c r="E164" s="30">
        <f>E165</f>
        <v>0</v>
      </c>
      <c r="F164" s="26">
        <f>F165</f>
        <v>0</v>
      </c>
      <c r="G164" s="266"/>
    </row>
    <row r="165" spans="1:7" ht="18.75" customHeight="1" thickBot="1">
      <c r="A165" s="282"/>
      <c r="B165" s="283"/>
      <c r="C165" s="356" t="s">
        <v>250</v>
      </c>
      <c r="D165" s="61">
        <v>0</v>
      </c>
      <c r="E165" s="62">
        <v>0</v>
      </c>
      <c r="F165" s="61">
        <f>E165-D165</f>
        <v>0</v>
      </c>
      <c r="G165" s="285"/>
    </row>
    <row r="166" spans="1:7" ht="18.75" customHeight="1" thickBot="1">
      <c r="A166" s="330" t="s">
        <v>209</v>
      </c>
      <c r="B166" s="330"/>
      <c r="C166" s="330"/>
      <c r="D166" s="371"/>
      <c r="E166" s="372"/>
      <c r="F166" s="333"/>
      <c r="G166" s="334" t="s">
        <v>159</v>
      </c>
    </row>
    <row r="167" spans="1:7" ht="31.5" customHeight="1">
      <c r="A167" s="240" t="s">
        <v>160</v>
      </c>
      <c r="B167" s="241" t="s">
        <v>161</v>
      </c>
      <c r="C167" s="241" t="s">
        <v>162</v>
      </c>
      <c r="D167" s="55" t="s">
        <v>6</v>
      </c>
      <c r="E167" s="11" t="s">
        <v>7</v>
      </c>
      <c r="F167" s="287" t="s">
        <v>163</v>
      </c>
      <c r="G167" s="243" t="s">
        <v>164</v>
      </c>
    </row>
    <row r="168" spans="1:7" ht="24.75" customHeight="1">
      <c r="A168" s="636" t="s">
        <v>282</v>
      </c>
      <c r="B168" s="637"/>
      <c r="C168" s="638"/>
      <c r="D168" s="345">
        <f>D169</f>
        <v>326560</v>
      </c>
      <c r="E168" s="346">
        <f>E169</f>
        <v>162040</v>
      </c>
      <c r="F168" s="347">
        <f>E168-D168</f>
        <v>-164520</v>
      </c>
      <c r="G168" s="348"/>
    </row>
    <row r="169" spans="1:7" ht="18.75" customHeight="1">
      <c r="A169" s="250" t="s">
        <v>303</v>
      </c>
      <c r="B169" s="261"/>
      <c r="C169" s="261"/>
      <c r="D169" s="262">
        <f>D170+D173+D175+D177+D179</f>
        <v>326560</v>
      </c>
      <c r="E169" s="262">
        <f>E170+E173+E175+E177+E179</f>
        <v>162040</v>
      </c>
      <c r="F169" s="20">
        <f>E169-D169</f>
        <v>-164520</v>
      </c>
      <c r="G169" s="263"/>
    </row>
    <row r="170" spans="1:7" ht="18.75" customHeight="1">
      <c r="A170" s="614" t="s">
        <v>304</v>
      </c>
      <c r="B170" s="272" t="s">
        <v>44</v>
      </c>
      <c r="C170" s="312"/>
      <c r="D170" s="26">
        <f>SUM(D171:D172)</f>
        <v>156070</v>
      </c>
      <c r="E170" s="30">
        <f>SUM(E171:E172)</f>
        <v>136325</v>
      </c>
      <c r="F170" s="26">
        <f>SUM(F171:F172)</f>
        <v>-19745</v>
      </c>
      <c r="G170" s="266"/>
    </row>
    <row r="171" spans="1:7" ht="18.75" customHeight="1">
      <c r="A171" s="273"/>
      <c r="B171" s="275"/>
      <c r="C171" s="312" t="s">
        <v>45</v>
      </c>
      <c r="D171" s="26">
        <v>152980</v>
      </c>
      <c r="E171" s="30">
        <v>133825</v>
      </c>
      <c r="F171" s="26">
        <f t="shared" ref="F171:F176" si="11">E171-D171</f>
        <v>-19155</v>
      </c>
      <c r="G171" s="266"/>
    </row>
    <row r="172" spans="1:7" ht="18.75" customHeight="1">
      <c r="A172" s="624"/>
      <c r="B172" s="294"/>
      <c r="C172" s="294" t="s">
        <v>56</v>
      </c>
      <c r="D172" s="376">
        <v>3090</v>
      </c>
      <c r="E172" s="377">
        <v>2500</v>
      </c>
      <c r="F172" s="26">
        <f t="shared" si="11"/>
        <v>-590</v>
      </c>
      <c r="G172" s="246"/>
    </row>
    <row r="173" spans="1:7" ht="18.75" customHeight="1">
      <c r="A173" s="273"/>
      <c r="B173" s="275" t="s">
        <v>67</v>
      </c>
      <c r="C173" s="294"/>
      <c r="D173" s="70">
        <f>D174</f>
        <v>12850</v>
      </c>
      <c r="E173" s="71">
        <f>E174</f>
        <v>13715</v>
      </c>
      <c r="F173" s="70">
        <f t="shared" si="11"/>
        <v>865</v>
      </c>
      <c r="G173" s="246"/>
    </row>
    <row r="174" spans="1:7" ht="18.75" customHeight="1">
      <c r="A174" s="273"/>
      <c r="B174" s="294"/>
      <c r="C174" s="312" t="s">
        <v>67</v>
      </c>
      <c r="D174" s="26">
        <v>12850</v>
      </c>
      <c r="E174" s="30">
        <v>13715</v>
      </c>
      <c r="F174" s="26">
        <f t="shared" si="11"/>
        <v>865</v>
      </c>
      <c r="G174" s="266"/>
    </row>
    <row r="175" spans="1:7" ht="18.75" customHeight="1">
      <c r="A175" s="273"/>
      <c r="B175" s="275" t="s">
        <v>110</v>
      </c>
      <c r="C175" s="294"/>
      <c r="D175" s="70">
        <f>D176</f>
        <v>0</v>
      </c>
      <c r="E175" s="71">
        <f>E176</f>
        <v>0</v>
      </c>
      <c r="F175" s="26">
        <f t="shared" si="11"/>
        <v>0</v>
      </c>
      <c r="G175" s="246"/>
    </row>
    <row r="176" spans="1:7" ht="18.75" customHeight="1">
      <c r="A176" s="273"/>
      <c r="B176" s="294"/>
      <c r="C176" s="294" t="s">
        <v>110</v>
      </c>
      <c r="D176" s="26">
        <v>0</v>
      </c>
      <c r="E176" s="30">
        <v>0</v>
      </c>
      <c r="F176" s="26">
        <f t="shared" si="11"/>
        <v>0</v>
      </c>
      <c r="G176" s="246"/>
    </row>
    <row r="177" spans="1:7" ht="18.75" customHeight="1">
      <c r="A177" s="273"/>
      <c r="B177" s="275" t="s">
        <v>63</v>
      </c>
      <c r="C177" s="294"/>
      <c r="D177" s="70">
        <f>SUM(D178)</f>
        <v>40000</v>
      </c>
      <c r="E177" s="71">
        <f>SUM(E178)</f>
        <v>12000</v>
      </c>
      <c r="F177" s="70">
        <f>SUM(F178:F178)</f>
        <v>-28000</v>
      </c>
      <c r="G177" s="246"/>
    </row>
    <row r="178" spans="1:7" ht="18.75" customHeight="1">
      <c r="A178" s="273"/>
      <c r="B178" s="275"/>
      <c r="C178" s="312" t="s">
        <v>64</v>
      </c>
      <c r="D178" s="26">
        <v>40000</v>
      </c>
      <c r="E178" s="30">
        <v>12000</v>
      </c>
      <c r="F178" s="26">
        <f>E178-D178</f>
        <v>-28000</v>
      </c>
      <c r="G178" s="266"/>
    </row>
    <row r="179" spans="1:7" ht="18.75" customHeight="1">
      <c r="A179" s="273"/>
      <c r="B179" s="272" t="s">
        <v>34</v>
      </c>
      <c r="C179" s="312"/>
      <c r="D179" s="26">
        <f>SUM(D180:D180)</f>
        <v>117640</v>
      </c>
      <c r="E179" s="30">
        <f>SUM(E180:E180)</f>
        <v>0</v>
      </c>
      <c r="F179" s="26">
        <f>SUM(F180:F180)</f>
        <v>-117640</v>
      </c>
      <c r="G179" s="266"/>
    </row>
    <row r="180" spans="1:7" ht="18.75" customHeight="1">
      <c r="A180" s="306"/>
      <c r="B180" s="294"/>
      <c r="C180" s="312" t="s">
        <v>119</v>
      </c>
      <c r="D180" s="26">
        <v>117640</v>
      </c>
      <c r="E180" s="30">
        <v>0</v>
      </c>
      <c r="F180" s="378">
        <f>E180-D180</f>
        <v>-117640</v>
      </c>
      <c r="G180" s="266"/>
    </row>
    <row r="181" spans="1:7" ht="24.75" customHeight="1">
      <c r="A181" s="636" t="s">
        <v>305</v>
      </c>
      <c r="B181" s="637"/>
      <c r="C181" s="638"/>
      <c r="D181" s="336">
        <f>SUM(D182,D204,D209,D218,D221,D225,D1258)</f>
        <v>0</v>
      </c>
      <c r="E181" s="336">
        <f>SUM(E182,E204,E209,E218,E221,E225,E1258,E228)</f>
        <v>294011</v>
      </c>
      <c r="F181" s="336">
        <f>E181-D181</f>
        <v>294011</v>
      </c>
      <c r="G181" s="249"/>
    </row>
    <row r="182" spans="1:7" ht="18" customHeight="1">
      <c r="A182" s="250" t="s">
        <v>211</v>
      </c>
      <c r="B182" s="261"/>
      <c r="C182" s="261"/>
      <c r="D182" s="262">
        <f>D183+D190+D198</f>
        <v>0</v>
      </c>
      <c r="E182" s="262">
        <f>E183+E190+E194</f>
        <v>255067</v>
      </c>
      <c r="F182" s="262">
        <f>E182</f>
        <v>255067</v>
      </c>
      <c r="G182" s="263"/>
    </row>
    <row r="183" spans="1:7" ht="18" customHeight="1">
      <c r="A183" s="273"/>
      <c r="B183" s="272" t="s">
        <v>212</v>
      </c>
      <c r="C183" s="312"/>
      <c r="D183" s="30">
        <f>SUM(D184:D189)</f>
        <v>0</v>
      </c>
      <c r="E183" s="30">
        <f>SUM(E184:E189)</f>
        <v>236737</v>
      </c>
      <c r="F183" s="30">
        <f>SUM(F184:F189)</f>
        <v>236737</v>
      </c>
      <c r="G183" s="266"/>
    </row>
    <row r="184" spans="1:7" ht="18" customHeight="1">
      <c r="A184" s="273"/>
      <c r="B184" s="275"/>
      <c r="C184" s="312" t="s">
        <v>213</v>
      </c>
      <c r="D184" s="30">
        <v>0</v>
      </c>
      <c r="E184" s="30">
        <v>153017</v>
      </c>
      <c r="F184" s="30">
        <f t="shared" ref="F184:F193" si="12">E184-D184</f>
        <v>153017</v>
      </c>
      <c r="G184" s="266"/>
    </row>
    <row r="185" spans="1:7" ht="18" customHeight="1">
      <c r="A185" s="273"/>
      <c r="B185" s="275"/>
      <c r="C185" s="312" t="s">
        <v>47</v>
      </c>
      <c r="D185" s="30">
        <v>0</v>
      </c>
      <c r="E185" s="30">
        <v>44807</v>
      </c>
      <c r="F185" s="30">
        <f t="shared" si="12"/>
        <v>44807</v>
      </c>
      <c r="G185" s="266"/>
    </row>
    <row r="186" spans="1:7" ht="18" customHeight="1">
      <c r="A186" s="273"/>
      <c r="B186" s="275"/>
      <c r="C186" s="294" t="s">
        <v>287</v>
      </c>
      <c r="D186" s="30">
        <v>0</v>
      </c>
      <c r="E186" s="30">
        <v>0</v>
      </c>
      <c r="F186" s="30">
        <f t="shared" si="12"/>
        <v>0</v>
      </c>
      <c r="G186" s="246"/>
    </row>
    <row r="187" spans="1:7" ht="18" customHeight="1">
      <c r="A187" s="255"/>
      <c r="B187" s="275"/>
      <c r="C187" s="294" t="s">
        <v>49</v>
      </c>
      <c r="D187" s="30">
        <v>0</v>
      </c>
      <c r="E187" s="30">
        <v>16486</v>
      </c>
      <c r="F187" s="30">
        <f t="shared" si="12"/>
        <v>16486</v>
      </c>
      <c r="G187" s="246"/>
    </row>
    <row r="188" spans="1:7" ht="18" customHeight="1">
      <c r="A188" s="273"/>
      <c r="B188" s="275"/>
      <c r="C188" s="312" t="s">
        <v>50</v>
      </c>
      <c r="D188" s="30">
        <v>0</v>
      </c>
      <c r="E188" s="30">
        <v>20377</v>
      </c>
      <c r="F188" s="30">
        <f t="shared" si="12"/>
        <v>20377</v>
      </c>
      <c r="G188" s="266"/>
    </row>
    <row r="189" spans="1:7" ht="18" customHeight="1">
      <c r="A189" s="255"/>
      <c r="B189" s="275"/>
      <c r="C189" s="312" t="s">
        <v>51</v>
      </c>
      <c r="D189" s="30">
        <v>0</v>
      </c>
      <c r="E189" s="30">
        <v>2050</v>
      </c>
      <c r="F189" s="30">
        <f t="shared" si="12"/>
        <v>2050</v>
      </c>
      <c r="G189" s="266"/>
    </row>
    <row r="190" spans="1:7" ht="18" customHeight="1">
      <c r="A190" s="273"/>
      <c r="B190" s="272" t="s">
        <v>214</v>
      </c>
      <c r="C190" s="312"/>
      <c r="D190" s="30">
        <f>SUM(D191:D193)</f>
        <v>0</v>
      </c>
      <c r="E190" s="30">
        <f>SUM(E191:E193)</f>
        <v>2900</v>
      </c>
      <c r="F190" s="30">
        <f t="shared" si="12"/>
        <v>2900</v>
      </c>
      <c r="G190" s="266"/>
    </row>
    <row r="191" spans="1:7" ht="18" customHeight="1">
      <c r="A191" s="255"/>
      <c r="B191" s="275"/>
      <c r="C191" s="312" t="s">
        <v>215</v>
      </c>
      <c r="D191" s="30">
        <v>0</v>
      </c>
      <c r="E191" s="30">
        <v>1600</v>
      </c>
      <c r="F191" s="30">
        <f t="shared" si="12"/>
        <v>1600</v>
      </c>
      <c r="G191" s="266"/>
    </row>
    <row r="192" spans="1:7" ht="18" customHeight="1">
      <c r="A192" s="273"/>
      <c r="B192" s="275"/>
      <c r="C192" s="294" t="s">
        <v>216</v>
      </c>
      <c r="D192" s="71">
        <v>0</v>
      </c>
      <c r="E192" s="71">
        <v>0</v>
      </c>
      <c r="F192" s="30">
        <f t="shared" si="12"/>
        <v>0</v>
      </c>
      <c r="G192" s="246"/>
    </row>
    <row r="193" spans="1:7" ht="18" customHeight="1">
      <c r="A193" s="273"/>
      <c r="B193" s="275"/>
      <c r="C193" s="275" t="s">
        <v>217</v>
      </c>
      <c r="D193" s="104">
        <v>0</v>
      </c>
      <c r="E193" s="104">
        <v>1300</v>
      </c>
      <c r="F193" s="39">
        <f t="shared" si="12"/>
        <v>1300</v>
      </c>
      <c r="G193" s="301"/>
    </row>
    <row r="194" spans="1:7" ht="18" customHeight="1">
      <c r="A194" s="273"/>
      <c r="B194" s="272" t="s">
        <v>218</v>
      </c>
      <c r="C194" s="312"/>
      <c r="D194" s="30">
        <f>SUM(D195:D201)</f>
        <v>0</v>
      </c>
      <c r="E194" s="30">
        <f>SUM(E195:E201)</f>
        <v>15430</v>
      </c>
      <c r="F194" s="30">
        <f>SUM(F195:F201)</f>
        <v>15430</v>
      </c>
      <c r="G194" s="266"/>
    </row>
    <row r="195" spans="1:7" ht="18" customHeight="1">
      <c r="A195" s="273"/>
      <c r="B195" s="275"/>
      <c r="C195" s="312" t="s">
        <v>219</v>
      </c>
      <c r="D195" s="30">
        <v>0</v>
      </c>
      <c r="E195" s="30">
        <v>600</v>
      </c>
      <c r="F195" s="30">
        <f t="shared" ref="F195:F201" si="13">E195-D195</f>
        <v>600</v>
      </c>
      <c r="G195" s="266"/>
    </row>
    <row r="196" spans="1:7" ht="18" customHeight="1">
      <c r="A196" s="273"/>
      <c r="B196" s="275"/>
      <c r="C196" s="339" t="s">
        <v>220</v>
      </c>
      <c r="D196" s="30">
        <v>0</v>
      </c>
      <c r="E196" s="30">
        <v>6830</v>
      </c>
      <c r="F196" s="30">
        <f t="shared" si="13"/>
        <v>6830</v>
      </c>
      <c r="G196" s="266"/>
    </row>
    <row r="197" spans="1:7" ht="18" customHeight="1">
      <c r="A197" s="273"/>
      <c r="B197" s="275"/>
      <c r="C197" s="312" t="s">
        <v>221</v>
      </c>
      <c r="D197" s="30">
        <v>0</v>
      </c>
      <c r="E197" s="30">
        <v>2760</v>
      </c>
      <c r="F197" s="30">
        <f t="shared" si="13"/>
        <v>2760</v>
      </c>
      <c r="G197" s="266"/>
    </row>
    <row r="198" spans="1:7" ht="18" customHeight="1">
      <c r="A198" s="273"/>
      <c r="B198" s="275"/>
      <c r="C198" s="312" t="s">
        <v>222</v>
      </c>
      <c r="D198" s="30">
        <v>0</v>
      </c>
      <c r="E198" s="30">
        <v>2680</v>
      </c>
      <c r="F198" s="30">
        <f t="shared" si="13"/>
        <v>2680</v>
      </c>
      <c r="G198" s="266"/>
    </row>
    <row r="199" spans="1:7" ht="18" customHeight="1">
      <c r="A199" s="273"/>
      <c r="B199" s="275"/>
      <c r="C199" s="312" t="s">
        <v>223</v>
      </c>
      <c r="D199" s="30">
        <v>0</v>
      </c>
      <c r="E199" s="30">
        <v>1060</v>
      </c>
      <c r="F199" s="30">
        <f t="shared" si="13"/>
        <v>1060</v>
      </c>
      <c r="G199" s="266"/>
    </row>
    <row r="200" spans="1:7" ht="18" customHeight="1">
      <c r="A200" s="306"/>
      <c r="B200" s="275"/>
      <c r="C200" s="312" t="s">
        <v>224</v>
      </c>
      <c r="D200" s="39">
        <v>0</v>
      </c>
      <c r="E200" s="39">
        <v>0</v>
      </c>
      <c r="F200" s="39">
        <f t="shared" si="13"/>
        <v>0</v>
      </c>
      <c r="G200" s="281"/>
    </row>
    <row r="201" spans="1:7" ht="18" customHeight="1" thickBot="1">
      <c r="A201" s="282"/>
      <c r="B201" s="283"/>
      <c r="C201" s="356" t="s">
        <v>225</v>
      </c>
      <c r="D201" s="62">
        <v>0</v>
      </c>
      <c r="E201" s="62">
        <v>1500</v>
      </c>
      <c r="F201" s="62">
        <f t="shared" si="13"/>
        <v>1500</v>
      </c>
      <c r="G201" s="285"/>
    </row>
    <row r="202" spans="1:7" ht="18" customHeight="1" thickBot="1">
      <c r="A202" s="330" t="s">
        <v>209</v>
      </c>
      <c r="B202" s="330"/>
      <c r="C202" s="330"/>
      <c r="D202" s="371"/>
      <c r="E202" s="372"/>
      <c r="F202" s="333"/>
      <c r="G202" s="334" t="s">
        <v>159</v>
      </c>
    </row>
    <row r="203" spans="1:7" ht="27" customHeight="1">
      <c r="A203" s="240" t="s">
        <v>160</v>
      </c>
      <c r="B203" s="241" t="s">
        <v>161</v>
      </c>
      <c r="C203" s="241" t="s">
        <v>162</v>
      </c>
      <c r="D203" s="55" t="s">
        <v>6</v>
      </c>
      <c r="E203" s="11" t="s">
        <v>7</v>
      </c>
      <c r="F203" s="287" t="s">
        <v>163</v>
      </c>
      <c r="G203" s="243" t="s">
        <v>164</v>
      </c>
    </row>
    <row r="204" spans="1:7" ht="18" customHeight="1">
      <c r="A204" s="250" t="s">
        <v>226</v>
      </c>
      <c r="B204" s="261"/>
      <c r="C204" s="261"/>
      <c r="D204" s="262">
        <f>D205</f>
        <v>0</v>
      </c>
      <c r="E204" s="262">
        <f>E205</f>
        <v>2800</v>
      </c>
      <c r="F204" s="262">
        <f>F205</f>
        <v>2800</v>
      </c>
      <c r="G204" s="263"/>
    </row>
    <row r="205" spans="1:7" ht="18" customHeight="1">
      <c r="A205" s="273"/>
      <c r="B205" s="272" t="s">
        <v>227</v>
      </c>
      <c r="C205" s="312"/>
      <c r="D205" s="30">
        <f>SUM(D206:D208)</f>
        <v>0</v>
      </c>
      <c r="E205" s="30">
        <f>SUM(E206:E208)</f>
        <v>2800</v>
      </c>
      <c r="F205" s="30">
        <f>SUM(F206:F208)</f>
        <v>2800</v>
      </c>
      <c r="G205" s="266"/>
    </row>
    <row r="206" spans="1:7" ht="18" customHeight="1">
      <c r="A206" s="273"/>
      <c r="B206" s="275"/>
      <c r="C206" s="312" t="s">
        <v>227</v>
      </c>
      <c r="D206" s="30">
        <v>0</v>
      </c>
      <c r="E206" s="30">
        <v>800</v>
      </c>
      <c r="F206" s="30">
        <f>E206-D206</f>
        <v>800</v>
      </c>
      <c r="G206" s="266"/>
    </row>
    <row r="207" spans="1:7" ht="18" customHeight="1">
      <c r="A207" s="273"/>
      <c r="B207" s="275"/>
      <c r="C207" s="312" t="s">
        <v>228</v>
      </c>
      <c r="D207" s="30">
        <v>0</v>
      </c>
      <c r="E207" s="30">
        <v>1500</v>
      </c>
      <c r="F207" s="30">
        <f>E207-D207</f>
        <v>1500</v>
      </c>
      <c r="G207" s="266"/>
    </row>
    <row r="208" spans="1:7" ht="18" customHeight="1">
      <c r="A208" s="273"/>
      <c r="B208" s="275"/>
      <c r="C208" s="256" t="s">
        <v>229</v>
      </c>
      <c r="D208" s="39">
        <v>0</v>
      </c>
      <c r="E208" s="39">
        <v>500</v>
      </c>
      <c r="F208" s="30">
        <f>E208-D208</f>
        <v>500</v>
      </c>
      <c r="G208" s="281"/>
    </row>
    <row r="209" spans="1:7" ht="18" customHeight="1">
      <c r="A209" s="250" t="s">
        <v>230</v>
      </c>
      <c r="B209" s="261"/>
      <c r="C209" s="261"/>
      <c r="D209" s="262">
        <f>D210</f>
        <v>0</v>
      </c>
      <c r="E209" s="262">
        <f>E210</f>
        <v>35784</v>
      </c>
      <c r="F209" s="262">
        <f>F210</f>
        <v>36144</v>
      </c>
      <c r="G209" s="263"/>
    </row>
    <row r="210" spans="1:7" ht="18" customHeight="1">
      <c r="A210" s="273"/>
      <c r="B210" s="272" t="s">
        <v>230</v>
      </c>
      <c r="C210" s="312"/>
      <c r="D210" s="30">
        <f>SUM(D211:D217)</f>
        <v>0</v>
      </c>
      <c r="E210" s="30">
        <f>SUM(E211:E217)</f>
        <v>35784</v>
      </c>
      <c r="F210" s="30">
        <f>SUM(F211:F228)</f>
        <v>36144</v>
      </c>
      <c r="G210" s="266"/>
    </row>
    <row r="211" spans="1:7" ht="18" customHeight="1">
      <c r="A211" s="273"/>
      <c r="B211" s="275"/>
      <c r="C211" s="312" t="s">
        <v>312</v>
      </c>
      <c r="D211" s="30">
        <v>0</v>
      </c>
      <c r="E211" s="30">
        <v>15104</v>
      </c>
      <c r="F211" s="30">
        <f t="shared" ref="F211:F218" si="14">E211-D211</f>
        <v>15104</v>
      </c>
      <c r="G211" s="266"/>
    </row>
    <row r="212" spans="1:7" ht="18" customHeight="1">
      <c r="A212" s="273"/>
      <c r="B212" s="275"/>
      <c r="C212" s="368" t="s">
        <v>313</v>
      </c>
      <c r="D212" s="71">
        <v>0</v>
      </c>
      <c r="E212" s="71">
        <v>1600</v>
      </c>
      <c r="F212" s="30">
        <f t="shared" si="14"/>
        <v>1600</v>
      </c>
      <c r="G212" s="266"/>
    </row>
    <row r="213" spans="1:7" ht="18" customHeight="1">
      <c r="A213" s="273"/>
      <c r="B213" s="275"/>
      <c r="C213" s="369" t="s">
        <v>141</v>
      </c>
      <c r="D213" s="71">
        <v>0</v>
      </c>
      <c r="E213" s="71">
        <v>7980</v>
      </c>
      <c r="F213" s="30">
        <f t="shared" si="14"/>
        <v>7980</v>
      </c>
      <c r="G213" s="266"/>
    </row>
    <row r="214" spans="1:7" ht="18" customHeight="1">
      <c r="A214" s="273"/>
      <c r="B214" s="275"/>
      <c r="C214" s="368" t="s">
        <v>88</v>
      </c>
      <c r="D214" s="30">
        <v>0</v>
      </c>
      <c r="E214" s="30">
        <v>3400</v>
      </c>
      <c r="F214" s="30">
        <f t="shared" si="14"/>
        <v>3400</v>
      </c>
      <c r="G214" s="266"/>
    </row>
    <row r="215" spans="1:7" ht="18" customHeight="1">
      <c r="A215" s="273"/>
      <c r="B215" s="275"/>
      <c r="C215" s="379" t="s">
        <v>173</v>
      </c>
      <c r="D215" s="71">
        <v>0</v>
      </c>
      <c r="E215" s="71">
        <v>2100</v>
      </c>
      <c r="F215" s="30">
        <f t="shared" si="14"/>
        <v>2100</v>
      </c>
      <c r="G215" s="266"/>
    </row>
    <row r="216" spans="1:7" ht="18" customHeight="1">
      <c r="A216" s="273"/>
      <c r="B216" s="275"/>
      <c r="C216" s="294" t="s">
        <v>292</v>
      </c>
      <c r="D216" s="71">
        <v>0</v>
      </c>
      <c r="E216" s="71">
        <v>600</v>
      </c>
      <c r="F216" s="71">
        <f t="shared" si="14"/>
        <v>600</v>
      </c>
      <c r="G216" s="246"/>
    </row>
    <row r="217" spans="1:7" ht="18" customHeight="1">
      <c r="A217" s="293"/>
      <c r="B217" s="294"/>
      <c r="C217" s="368" t="s">
        <v>314</v>
      </c>
      <c r="D217" s="71">
        <v>0</v>
      </c>
      <c r="E217" s="71">
        <v>5000</v>
      </c>
      <c r="F217" s="30">
        <f t="shared" si="14"/>
        <v>5000</v>
      </c>
      <c r="G217" s="266"/>
    </row>
    <row r="218" spans="1:7" ht="18" customHeight="1">
      <c r="A218" s="295" t="s">
        <v>241</v>
      </c>
      <c r="B218" s="296"/>
      <c r="C218" s="296"/>
      <c r="D218" s="297">
        <f>D219</f>
        <v>0</v>
      </c>
      <c r="E218" s="297">
        <f>E219</f>
        <v>0</v>
      </c>
      <c r="F218" s="297">
        <f t="shared" si="14"/>
        <v>0</v>
      </c>
      <c r="G218" s="298"/>
    </row>
    <row r="219" spans="1:7" ht="18" customHeight="1">
      <c r="A219" s="273"/>
      <c r="B219" s="272" t="s">
        <v>241</v>
      </c>
      <c r="C219" s="312"/>
      <c r="D219" s="30">
        <f>D220</f>
        <v>0</v>
      </c>
      <c r="E219" s="30">
        <f>E220</f>
        <v>0</v>
      </c>
      <c r="F219" s="30">
        <f>F220</f>
        <v>0</v>
      </c>
      <c r="G219" s="266"/>
    </row>
    <row r="220" spans="1:7" ht="18" customHeight="1">
      <c r="A220" s="273"/>
      <c r="B220" s="275"/>
      <c r="C220" s="312" t="s">
        <v>241</v>
      </c>
      <c r="D220" s="30">
        <v>0</v>
      </c>
      <c r="E220" s="30">
        <v>0</v>
      </c>
      <c r="F220" s="30">
        <f>E220-D220</f>
        <v>0</v>
      </c>
      <c r="G220" s="266"/>
    </row>
    <row r="221" spans="1:7" ht="18" customHeight="1">
      <c r="A221" s="250" t="s">
        <v>242</v>
      </c>
      <c r="B221" s="276"/>
      <c r="C221" s="261"/>
      <c r="D221" s="297">
        <f>SUM(D222)</f>
        <v>0</v>
      </c>
      <c r="E221" s="297">
        <f>SUM(E222)</f>
        <v>0</v>
      </c>
      <c r="F221" s="262">
        <f>E221-D221</f>
        <v>0</v>
      </c>
      <c r="G221" s="298"/>
    </row>
    <row r="222" spans="1:7" ht="18" customHeight="1">
      <c r="A222" s="273"/>
      <c r="B222" s="272" t="s">
        <v>243</v>
      </c>
      <c r="C222" s="312"/>
      <c r="D222" s="30">
        <f>SUM(D223:D224)</f>
        <v>0</v>
      </c>
      <c r="E222" s="30">
        <f>SUM(E223:E224)</f>
        <v>0</v>
      </c>
      <c r="F222" s="30">
        <f>SUM(F223:F224)</f>
        <v>0</v>
      </c>
      <c r="G222" s="266"/>
    </row>
    <row r="223" spans="1:7" ht="18" customHeight="1">
      <c r="A223" s="273"/>
      <c r="B223" s="275"/>
      <c r="C223" s="312" t="s">
        <v>244</v>
      </c>
      <c r="D223" s="30">
        <v>0</v>
      </c>
      <c r="E223" s="30">
        <v>0</v>
      </c>
      <c r="F223" s="30">
        <f>E223-D223</f>
        <v>0</v>
      </c>
      <c r="G223" s="266"/>
    </row>
    <row r="224" spans="1:7" ht="18" customHeight="1">
      <c r="A224" s="273"/>
      <c r="B224" s="275"/>
      <c r="C224" s="312" t="s">
        <v>315</v>
      </c>
      <c r="D224" s="30">
        <v>0</v>
      </c>
      <c r="E224" s="30">
        <v>0</v>
      </c>
      <c r="F224" s="30">
        <f>E224-D224</f>
        <v>0</v>
      </c>
      <c r="G224" s="266"/>
    </row>
    <row r="225" spans="1:7" ht="18" customHeight="1">
      <c r="A225" s="250" t="s">
        <v>246</v>
      </c>
      <c r="B225" s="261"/>
      <c r="C225" s="261"/>
      <c r="D225" s="262">
        <f>D226</f>
        <v>0</v>
      </c>
      <c r="E225" s="262">
        <f>E226</f>
        <v>0</v>
      </c>
      <c r="F225" s="262">
        <f>F226</f>
        <v>0</v>
      </c>
      <c r="G225" s="263"/>
    </row>
    <row r="226" spans="1:7" ht="18" customHeight="1">
      <c r="A226" s="273"/>
      <c r="B226" s="272" t="s">
        <v>246</v>
      </c>
      <c r="C226" s="312"/>
      <c r="D226" s="30">
        <f>D227</f>
        <v>0</v>
      </c>
      <c r="E226" s="30">
        <f>E227</f>
        <v>0</v>
      </c>
      <c r="F226" s="30">
        <f>E226-D226</f>
        <v>0</v>
      </c>
      <c r="G226" s="266"/>
    </row>
    <row r="227" spans="1:7" ht="18" customHeight="1">
      <c r="A227" s="273"/>
      <c r="B227" s="275"/>
      <c r="C227" s="312" t="s">
        <v>246</v>
      </c>
      <c r="D227" s="30">
        <v>0</v>
      </c>
      <c r="E227" s="30">
        <v>0</v>
      </c>
      <c r="F227" s="30">
        <f>E227-D227</f>
        <v>0</v>
      </c>
      <c r="G227" s="266"/>
    </row>
    <row r="228" spans="1:7" ht="18" customHeight="1">
      <c r="A228" s="344" t="s">
        <v>247</v>
      </c>
      <c r="B228" s="261"/>
      <c r="C228" s="261"/>
      <c r="D228" s="262">
        <f>D229</f>
        <v>0</v>
      </c>
      <c r="E228" s="262">
        <f>E229</f>
        <v>360</v>
      </c>
      <c r="F228" s="262">
        <f>F229</f>
        <v>360</v>
      </c>
      <c r="G228" s="263"/>
    </row>
    <row r="229" spans="1:7" ht="18" customHeight="1">
      <c r="A229" s="273"/>
      <c r="B229" s="272" t="s">
        <v>247</v>
      </c>
      <c r="C229" s="312"/>
      <c r="D229" s="30">
        <f>SUM(D230:D231)</f>
        <v>0</v>
      </c>
      <c r="E229" s="30">
        <f>SUM(E230:E231)</f>
        <v>360</v>
      </c>
      <c r="F229" s="30">
        <f>SUM(F230:F231)</f>
        <v>360</v>
      </c>
      <c r="G229" s="266"/>
    </row>
    <row r="230" spans="1:7" ht="18" customHeight="1">
      <c r="A230" s="273"/>
      <c r="B230" s="275"/>
      <c r="C230" s="312" t="s">
        <v>248</v>
      </c>
      <c r="D230" s="30">
        <v>0</v>
      </c>
      <c r="E230" s="30">
        <v>310</v>
      </c>
      <c r="F230" s="30">
        <f>E230-D230</f>
        <v>310</v>
      </c>
      <c r="G230" s="266"/>
    </row>
    <row r="231" spans="1:7" ht="18" customHeight="1" thickBot="1">
      <c r="A231" s="282"/>
      <c r="B231" s="283"/>
      <c r="C231" s="356" t="s">
        <v>249</v>
      </c>
      <c r="D231" s="62">
        <v>0</v>
      </c>
      <c r="E231" s="62">
        <v>50</v>
      </c>
      <c r="F231" s="62">
        <f>E231-D231</f>
        <v>50</v>
      </c>
      <c r="G231" s="285"/>
    </row>
  </sheetData>
  <sheetProtection selectLockedCells="1"/>
  <protectedRanges>
    <protectedRange sqref="D4:E4 E40 E75 E101 E137 E167 E203" name="범위1_1_1_1"/>
    <protectedRange sqref="D40" name="범위1_1_1_1_5"/>
    <protectedRange sqref="D101" name="범위1_1_1_1_6"/>
    <protectedRange sqref="D137" name="범위1_1_1_1_7"/>
    <protectedRange sqref="D167 D203" name="범위1_1_1_1_8"/>
    <protectedRange sqref="D75" name="범위1_1_1_1_1"/>
  </protectedRanges>
  <mergeCells count="9">
    <mergeCell ref="A103:C103"/>
    <mergeCell ref="A168:C168"/>
    <mergeCell ref="A181:C181"/>
    <mergeCell ref="A1:G1"/>
    <mergeCell ref="A5:C5"/>
    <mergeCell ref="A6:C6"/>
    <mergeCell ref="A53:C53"/>
    <mergeCell ref="A61:C61"/>
    <mergeCell ref="A102:C10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 alignWithMargins="0"/>
  <rowBreaks count="6" manualBreakCount="6">
    <brk id="38" max="6" man="1"/>
    <brk id="73" max="6" man="1"/>
    <brk id="99" max="6" man="1"/>
    <brk id="135" max="6" man="1"/>
    <brk id="165" max="6" man="1"/>
    <brk id="2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3B867-EEA5-4F42-A415-4525C91D5FBA}">
  <sheetPr>
    <pageSetUpPr fitToPage="1"/>
  </sheetPr>
  <dimension ref="A1:G117"/>
  <sheetViews>
    <sheetView showGridLines="0" view="pageBreakPreview" zoomScaleNormal="100" zoomScaleSheetLayoutView="100" workbookViewId="0">
      <selection activeCell="I10" sqref="I10"/>
    </sheetView>
  </sheetViews>
  <sheetFormatPr defaultColWidth="9" defaultRowHeight="18" customHeight="1"/>
  <cols>
    <col min="1" max="1" width="10.625" style="1" customWidth="1"/>
    <col min="2" max="2" width="12.375" style="1" customWidth="1"/>
    <col min="3" max="3" width="17.25" style="1" bestFit="1" customWidth="1"/>
    <col min="4" max="5" width="13.25" style="1" customWidth="1"/>
    <col min="6" max="6" width="12.375" style="4" customWidth="1"/>
    <col min="7" max="7" width="6.875" style="1" customWidth="1"/>
    <col min="8" max="16384" width="9" style="1"/>
  </cols>
  <sheetData>
    <row r="1" spans="1:7" ht="24.75" customHeight="1">
      <c r="A1" s="625" t="s">
        <v>316</v>
      </c>
      <c r="B1" s="625"/>
      <c r="C1" s="625"/>
      <c r="D1" s="625"/>
      <c r="E1" s="625"/>
      <c r="F1" s="625"/>
      <c r="G1" s="625"/>
    </row>
    <row r="2" spans="1:7" ht="18" customHeight="1">
      <c r="A2" s="238"/>
      <c r="B2" s="238"/>
      <c r="C2" s="238"/>
      <c r="D2" s="238"/>
      <c r="E2" s="238"/>
      <c r="F2" s="238"/>
      <c r="G2" s="238"/>
    </row>
    <row r="3" spans="1:7" s="14" customFormat="1" ht="18" customHeight="1" thickBot="1">
      <c r="A3" s="6" t="s">
        <v>158</v>
      </c>
      <c r="B3" s="6"/>
      <c r="C3" s="6"/>
      <c r="D3" s="2"/>
      <c r="E3" s="2"/>
      <c r="F3" s="4"/>
      <c r="G3" s="239" t="s">
        <v>159</v>
      </c>
    </row>
    <row r="4" spans="1:7" ht="30" customHeight="1">
      <c r="A4" s="240" t="s">
        <v>160</v>
      </c>
      <c r="B4" s="241" t="s">
        <v>161</v>
      </c>
      <c r="C4" s="241" t="s">
        <v>162</v>
      </c>
      <c r="D4" s="10" t="s">
        <v>6</v>
      </c>
      <c r="E4" s="11" t="s">
        <v>7</v>
      </c>
      <c r="F4" s="242" t="s">
        <v>163</v>
      </c>
      <c r="G4" s="243" t="s">
        <v>164</v>
      </c>
    </row>
    <row r="5" spans="1:7" ht="24.75" customHeight="1">
      <c r="A5" s="626" t="s">
        <v>270</v>
      </c>
      <c r="B5" s="627"/>
      <c r="C5" s="628"/>
      <c r="D5" s="244">
        <f>D6+D19+D22+D28+D32+D36+D44+D49</f>
        <v>3144077</v>
      </c>
      <c r="E5" s="245">
        <f>E6+E19+E22+E28+E32+E36+E44+E49</f>
        <v>2816026</v>
      </c>
      <c r="F5" s="244">
        <f>F6+F19+F22+F28+F32+F36+F44+F49</f>
        <v>-328051</v>
      </c>
      <c r="G5" s="246"/>
    </row>
    <row r="6" spans="1:7" ht="18.75" customHeight="1">
      <c r="A6" s="250" t="s">
        <v>169</v>
      </c>
      <c r="B6" s="261"/>
      <c r="C6" s="261"/>
      <c r="D6" s="20">
        <f>D7</f>
        <v>219164</v>
      </c>
      <c r="E6" s="262">
        <f>E7</f>
        <v>200801</v>
      </c>
      <c r="F6" s="20">
        <f>F7</f>
        <v>-18363</v>
      </c>
      <c r="G6" s="263"/>
    </row>
    <row r="7" spans="1:7" ht="18.75" customHeight="1">
      <c r="A7" s="264"/>
      <c r="B7" s="256" t="s">
        <v>169</v>
      </c>
      <c r="C7" s="265"/>
      <c r="D7" s="26">
        <f>SUM(D8:D18)</f>
        <v>219164</v>
      </c>
      <c r="E7" s="30">
        <f>SUM(E8:E18)</f>
        <v>200801</v>
      </c>
      <c r="F7" s="26">
        <f>SUM(F8:F18)</f>
        <v>-18363</v>
      </c>
      <c r="G7" s="266"/>
    </row>
    <row r="8" spans="1:7" ht="18.75" customHeight="1">
      <c r="A8" s="264"/>
      <c r="B8" s="267"/>
      <c r="C8" s="260" t="s">
        <v>317</v>
      </c>
      <c r="D8" s="380">
        <v>977</v>
      </c>
      <c r="E8" s="381">
        <v>554</v>
      </c>
      <c r="F8" s="268">
        <f t="shared" ref="F8:F18" si="0">E8-D8</f>
        <v>-423</v>
      </c>
      <c r="G8" s="266"/>
    </row>
    <row r="9" spans="1:7" ht="18.75" customHeight="1">
      <c r="A9" s="264"/>
      <c r="B9" s="267"/>
      <c r="C9" s="260" t="s">
        <v>318</v>
      </c>
      <c r="D9" s="380">
        <v>240</v>
      </c>
      <c r="E9" s="381">
        <v>240</v>
      </c>
      <c r="F9" s="268">
        <f t="shared" si="0"/>
        <v>0</v>
      </c>
      <c r="G9" s="266"/>
    </row>
    <row r="10" spans="1:7" ht="18.75" customHeight="1">
      <c r="A10" s="264"/>
      <c r="B10" s="267"/>
      <c r="C10" s="260" t="s">
        <v>319</v>
      </c>
      <c r="D10" s="380">
        <v>800</v>
      </c>
      <c r="E10" s="381">
        <v>280</v>
      </c>
      <c r="F10" s="268">
        <f t="shared" si="0"/>
        <v>-520</v>
      </c>
      <c r="G10" s="266"/>
    </row>
    <row r="11" spans="1:7" ht="18.75" customHeight="1">
      <c r="A11" s="264"/>
      <c r="B11" s="267"/>
      <c r="C11" s="260" t="s">
        <v>320</v>
      </c>
      <c r="D11" s="380">
        <v>0</v>
      </c>
      <c r="E11" s="381">
        <v>0</v>
      </c>
      <c r="F11" s="268">
        <f t="shared" si="0"/>
        <v>0</v>
      </c>
      <c r="G11" s="266"/>
    </row>
    <row r="12" spans="1:7" ht="18.75" customHeight="1">
      <c r="A12" s="264"/>
      <c r="B12" s="267"/>
      <c r="C12" s="260" t="s">
        <v>321</v>
      </c>
      <c r="D12" s="380">
        <v>26160</v>
      </c>
      <c r="E12" s="381">
        <v>26160</v>
      </c>
      <c r="F12" s="268">
        <f t="shared" si="0"/>
        <v>0</v>
      </c>
      <c r="G12" s="266"/>
    </row>
    <row r="13" spans="1:7" ht="18.75" customHeight="1">
      <c r="A13" s="264"/>
      <c r="B13" s="267"/>
      <c r="C13" s="260" t="s">
        <v>322</v>
      </c>
      <c r="D13" s="380">
        <v>3480</v>
      </c>
      <c r="E13" s="381">
        <v>3120</v>
      </c>
      <c r="F13" s="268">
        <f t="shared" si="0"/>
        <v>-360</v>
      </c>
      <c r="G13" s="266"/>
    </row>
    <row r="14" spans="1:7" ht="18.75" customHeight="1">
      <c r="A14" s="264"/>
      <c r="B14" s="267"/>
      <c r="C14" s="382" t="s">
        <v>174</v>
      </c>
      <c r="D14" s="380">
        <v>0</v>
      </c>
      <c r="E14" s="381">
        <v>0</v>
      </c>
      <c r="F14" s="268">
        <f t="shared" si="0"/>
        <v>0</v>
      </c>
      <c r="G14" s="266"/>
    </row>
    <row r="15" spans="1:7" ht="18.75" customHeight="1">
      <c r="A15" s="264"/>
      <c r="B15" s="267"/>
      <c r="C15" s="382" t="s">
        <v>323</v>
      </c>
      <c r="D15" s="380">
        <v>31064</v>
      </c>
      <c r="E15" s="381">
        <v>29784</v>
      </c>
      <c r="F15" s="268">
        <f t="shared" si="0"/>
        <v>-1280</v>
      </c>
      <c r="G15" s="266"/>
    </row>
    <row r="16" spans="1:7" ht="18.75" customHeight="1">
      <c r="A16" s="264"/>
      <c r="B16" s="267"/>
      <c r="C16" s="260" t="s">
        <v>291</v>
      </c>
      <c r="D16" s="380">
        <v>23156</v>
      </c>
      <c r="E16" s="381">
        <v>23156</v>
      </c>
      <c r="F16" s="268">
        <f t="shared" si="0"/>
        <v>0</v>
      </c>
      <c r="G16" s="266"/>
    </row>
    <row r="17" spans="1:7" ht="18.75" customHeight="1">
      <c r="A17" s="264"/>
      <c r="B17" s="267"/>
      <c r="C17" s="260" t="s">
        <v>324</v>
      </c>
      <c r="D17" s="380">
        <v>45927</v>
      </c>
      <c r="E17" s="381">
        <v>34347</v>
      </c>
      <c r="F17" s="268">
        <f t="shared" si="0"/>
        <v>-11580</v>
      </c>
      <c r="G17" s="266"/>
    </row>
    <row r="18" spans="1:7" ht="18.75" customHeight="1">
      <c r="A18" s="264"/>
      <c r="B18" s="269"/>
      <c r="C18" s="260" t="s">
        <v>325</v>
      </c>
      <c r="D18" s="380">
        <v>87360</v>
      </c>
      <c r="E18" s="381">
        <v>83160</v>
      </c>
      <c r="F18" s="268">
        <f t="shared" si="0"/>
        <v>-4200</v>
      </c>
      <c r="G18" s="266"/>
    </row>
    <row r="19" spans="1:7" ht="18.75" customHeight="1">
      <c r="A19" s="250" t="s">
        <v>181</v>
      </c>
      <c r="B19" s="270"/>
      <c r="C19" s="271"/>
      <c r="D19" s="20">
        <f>D20</f>
        <v>0</v>
      </c>
      <c r="E19" s="262">
        <f>E20</f>
        <v>0</v>
      </c>
      <c r="F19" s="20">
        <v>0</v>
      </c>
      <c r="G19" s="263"/>
    </row>
    <row r="20" spans="1:7" ht="18.75" customHeight="1">
      <c r="A20" s="264"/>
      <c r="B20" s="272" t="s">
        <v>181</v>
      </c>
      <c r="C20" s="260"/>
      <c r="D20" s="26">
        <f>D21</f>
        <v>0</v>
      </c>
      <c r="E20" s="30">
        <f>E21</f>
        <v>0</v>
      </c>
      <c r="F20" s="26">
        <v>0</v>
      </c>
      <c r="G20" s="266"/>
    </row>
    <row r="21" spans="1:7" ht="18.75" customHeight="1">
      <c r="A21" s="264"/>
      <c r="B21" s="269"/>
      <c r="C21" s="260" t="s">
        <v>181</v>
      </c>
      <c r="D21" s="26">
        <v>0</v>
      </c>
      <c r="E21" s="30">
        <v>0</v>
      </c>
      <c r="F21" s="268">
        <f>E21-D21</f>
        <v>0</v>
      </c>
      <c r="G21" s="266"/>
    </row>
    <row r="22" spans="1:7" ht="18.75" customHeight="1">
      <c r="A22" s="250" t="s">
        <v>182</v>
      </c>
      <c r="B22" s="261"/>
      <c r="C22" s="261"/>
      <c r="D22" s="20">
        <f>D23</f>
        <v>2247916</v>
      </c>
      <c r="E22" s="262">
        <f>E23</f>
        <v>2212857</v>
      </c>
      <c r="F22" s="20">
        <f>F23</f>
        <v>-35059</v>
      </c>
      <c r="G22" s="263"/>
    </row>
    <row r="23" spans="1:7" ht="18.75" customHeight="1">
      <c r="A23" s="273"/>
      <c r="B23" s="272" t="s">
        <v>182</v>
      </c>
      <c r="C23" s="274"/>
      <c r="D23" s="26">
        <f>SUM(D24:D27)</f>
        <v>2247916</v>
      </c>
      <c r="E23" s="30">
        <f>SUM(E24:E27)</f>
        <v>2212857</v>
      </c>
      <c r="F23" s="26">
        <f>SUM(F24:F27)</f>
        <v>-35059</v>
      </c>
      <c r="G23" s="266"/>
    </row>
    <row r="24" spans="1:7" ht="18.75" customHeight="1">
      <c r="A24" s="273"/>
      <c r="B24" s="275"/>
      <c r="C24" s="274" t="s">
        <v>183</v>
      </c>
      <c r="D24" s="26">
        <v>0</v>
      </c>
      <c r="E24" s="30">
        <v>0</v>
      </c>
      <c r="F24" s="268">
        <f>E24-D24</f>
        <v>0</v>
      </c>
      <c r="G24" s="266"/>
    </row>
    <row r="25" spans="1:7" ht="18.75" customHeight="1">
      <c r="A25" s="273"/>
      <c r="B25" s="275"/>
      <c r="C25" s="274" t="s">
        <v>184</v>
      </c>
      <c r="D25" s="26">
        <v>1448613</v>
      </c>
      <c r="E25" s="30">
        <v>1457753</v>
      </c>
      <c r="F25" s="268">
        <f>E25-D25</f>
        <v>9140</v>
      </c>
      <c r="G25" s="266"/>
    </row>
    <row r="26" spans="1:7" ht="18.75" customHeight="1">
      <c r="A26" s="273"/>
      <c r="B26" s="275"/>
      <c r="C26" s="274" t="s">
        <v>185</v>
      </c>
      <c r="D26" s="26">
        <v>170017</v>
      </c>
      <c r="E26" s="30">
        <v>160957</v>
      </c>
      <c r="F26" s="268">
        <f>E26-D26</f>
        <v>-9060</v>
      </c>
      <c r="G26" s="266"/>
    </row>
    <row r="27" spans="1:7" ht="18.75" customHeight="1">
      <c r="A27" s="273"/>
      <c r="B27" s="275"/>
      <c r="C27" s="274" t="s">
        <v>186</v>
      </c>
      <c r="D27" s="26">
        <v>629286</v>
      </c>
      <c r="E27" s="30">
        <v>594147</v>
      </c>
      <c r="F27" s="268">
        <f>E27-D27</f>
        <v>-35139</v>
      </c>
      <c r="G27" s="266"/>
    </row>
    <row r="28" spans="1:7" ht="18.75" customHeight="1">
      <c r="A28" s="250" t="s">
        <v>187</v>
      </c>
      <c r="B28" s="276"/>
      <c r="C28" s="277"/>
      <c r="D28" s="42">
        <f>D29</f>
        <v>93446</v>
      </c>
      <c r="E28" s="278">
        <f>E29</f>
        <v>88688</v>
      </c>
      <c r="F28" s="42">
        <f>F29</f>
        <v>-4758</v>
      </c>
      <c r="G28" s="279"/>
    </row>
    <row r="29" spans="1:7" ht="18.75" customHeight="1">
      <c r="A29" s="273"/>
      <c r="B29" s="272" t="s">
        <v>187</v>
      </c>
      <c r="C29" s="280"/>
      <c r="D29" s="36">
        <f>SUM(D30:D31)</f>
        <v>93446</v>
      </c>
      <c r="E29" s="39">
        <f>SUM(E30:E31)</f>
        <v>88688</v>
      </c>
      <c r="F29" s="36">
        <f>SUM(F30:F31)</f>
        <v>-4758</v>
      </c>
      <c r="G29" s="281"/>
    </row>
    <row r="30" spans="1:7" ht="18.75" customHeight="1">
      <c r="A30" s="273"/>
      <c r="B30" s="275"/>
      <c r="C30" s="280" t="s">
        <v>188</v>
      </c>
      <c r="D30" s="36">
        <v>39446</v>
      </c>
      <c r="E30" s="39">
        <v>47088</v>
      </c>
      <c r="F30" s="36">
        <f>E30-D30</f>
        <v>7642</v>
      </c>
      <c r="G30" s="281"/>
    </row>
    <row r="31" spans="1:7" ht="18.75" customHeight="1">
      <c r="A31" s="293"/>
      <c r="B31" s="294"/>
      <c r="C31" s="274" t="s">
        <v>189</v>
      </c>
      <c r="D31" s="26">
        <v>54000</v>
      </c>
      <c r="E31" s="30">
        <v>41600</v>
      </c>
      <c r="F31" s="36">
        <f>E31-D31</f>
        <v>-12400</v>
      </c>
      <c r="G31" s="266"/>
    </row>
    <row r="32" spans="1:7" ht="18.75" customHeight="1">
      <c r="A32" s="250" t="s">
        <v>190</v>
      </c>
      <c r="B32" s="288"/>
      <c r="C32" s="289"/>
      <c r="D32" s="20">
        <f>D33</f>
        <v>0</v>
      </c>
      <c r="E32" s="262">
        <f>E33</f>
        <v>0</v>
      </c>
      <c r="F32" s="20">
        <v>0</v>
      </c>
      <c r="G32" s="290"/>
    </row>
    <row r="33" spans="1:7" ht="18.75" customHeight="1">
      <c r="A33" s="273"/>
      <c r="B33" s="291" t="s">
        <v>190</v>
      </c>
      <c r="C33" s="292"/>
      <c r="D33" s="70">
        <f>SUM(D34:D35)</f>
        <v>0</v>
      </c>
      <c r="E33" s="71">
        <f>SUM(E34:E35)</f>
        <v>0</v>
      </c>
      <c r="F33" s="70">
        <v>0</v>
      </c>
      <c r="G33" s="246"/>
    </row>
    <row r="34" spans="1:7" ht="18.75" customHeight="1">
      <c r="A34" s="273"/>
      <c r="B34" s="275"/>
      <c r="C34" s="292" t="s">
        <v>191</v>
      </c>
      <c r="D34" s="70">
        <v>0</v>
      </c>
      <c r="E34" s="71">
        <v>0</v>
      </c>
      <c r="F34" s="268">
        <f>E34-D34</f>
        <v>0</v>
      </c>
      <c r="G34" s="246"/>
    </row>
    <row r="35" spans="1:7" ht="18.75" customHeight="1">
      <c r="A35" s="293"/>
      <c r="B35" s="294"/>
      <c r="C35" s="292" t="s">
        <v>192</v>
      </c>
      <c r="D35" s="70">
        <v>0</v>
      </c>
      <c r="E35" s="71">
        <v>0</v>
      </c>
      <c r="F35" s="268">
        <f>E35-D35</f>
        <v>0</v>
      </c>
      <c r="G35" s="246"/>
    </row>
    <row r="36" spans="1:7" ht="18.75" customHeight="1">
      <c r="A36" s="295" t="s">
        <v>193</v>
      </c>
      <c r="B36" s="296"/>
      <c r="C36" s="296"/>
      <c r="D36" s="107">
        <f>D37</f>
        <v>249860</v>
      </c>
      <c r="E36" s="297">
        <f>E37</f>
        <v>310360</v>
      </c>
      <c r="F36" s="107">
        <f>F37</f>
        <v>60500</v>
      </c>
      <c r="G36" s="298"/>
    </row>
    <row r="37" spans="1:7" ht="18.75" customHeight="1">
      <c r="A37" s="273"/>
      <c r="B37" s="299" t="s">
        <v>193</v>
      </c>
      <c r="C37" s="292"/>
      <c r="D37" s="70">
        <f>SUM(D38:D43)</f>
        <v>249860</v>
      </c>
      <c r="E37" s="71">
        <f>SUM(E38:E43)</f>
        <v>310360</v>
      </c>
      <c r="F37" s="70">
        <f>SUM(F38:F43)</f>
        <v>60500</v>
      </c>
      <c r="G37" s="246"/>
    </row>
    <row r="38" spans="1:7" ht="18.75" customHeight="1" thickBot="1">
      <c r="A38" s="282"/>
      <c r="B38" s="283"/>
      <c r="C38" s="383" t="s">
        <v>194</v>
      </c>
      <c r="D38" s="50">
        <v>0</v>
      </c>
      <c r="E38" s="51">
        <v>60000</v>
      </c>
      <c r="F38" s="321">
        <f>E38-D38</f>
        <v>60000</v>
      </c>
      <c r="G38" s="350"/>
    </row>
    <row r="39" spans="1:7" s="14" customFormat="1" ht="17.25" customHeight="1" thickBot="1">
      <c r="A39" s="286" t="s">
        <v>158</v>
      </c>
      <c r="B39" s="286"/>
      <c r="C39" s="286"/>
      <c r="D39" s="53"/>
      <c r="E39" s="2"/>
      <c r="F39" s="54"/>
      <c r="G39" s="239" t="s">
        <v>159</v>
      </c>
    </row>
    <row r="40" spans="1:7" ht="30" customHeight="1">
      <c r="A40" s="240" t="s">
        <v>160</v>
      </c>
      <c r="B40" s="241" t="s">
        <v>161</v>
      </c>
      <c r="C40" s="241" t="s">
        <v>162</v>
      </c>
      <c r="D40" s="55" t="s">
        <v>6</v>
      </c>
      <c r="E40" s="11" t="s">
        <v>7</v>
      </c>
      <c r="F40" s="287" t="s">
        <v>163</v>
      </c>
      <c r="G40" s="243" t="s">
        <v>164</v>
      </c>
    </row>
    <row r="41" spans="1:7" ht="18.75" customHeight="1">
      <c r="A41" s="273" t="s">
        <v>326</v>
      </c>
      <c r="B41" s="291" t="s">
        <v>326</v>
      </c>
      <c r="C41" s="274" t="s">
        <v>195</v>
      </c>
      <c r="D41" s="26">
        <v>240000</v>
      </c>
      <c r="E41" s="30">
        <v>240000</v>
      </c>
      <c r="F41" s="268">
        <f>E41-D41</f>
        <v>0</v>
      </c>
      <c r="G41" s="266"/>
    </row>
    <row r="42" spans="1:7" ht="18.75" customHeight="1">
      <c r="A42" s="273"/>
      <c r="B42" s="291"/>
      <c r="C42" s="384" t="s">
        <v>196</v>
      </c>
      <c r="D42" s="36">
        <v>9860</v>
      </c>
      <c r="E42" s="39">
        <v>10360</v>
      </c>
      <c r="F42" s="268">
        <f>E42-D42</f>
        <v>500</v>
      </c>
      <c r="G42" s="281"/>
    </row>
    <row r="43" spans="1:7" ht="18.75" customHeight="1">
      <c r="A43" s="293"/>
      <c r="B43" s="302"/>
      <c r="C43" s="384" t="s">
        <v>327</v>
      </c>
      <c r="D43" s="36">
        <v>0</v>
      </c>
      <c r="E43" s="39">
        <v>0</v>
      </c>
      <c r="F43" s="268">
        <f>E43-D43</f>
        <v>0</v>
      </c>
      <c r="G43" s="266"/>
    </row>
    <row r="44" spans="1:7" ht="18.75" customHeight="1">
      <c r="A44" s="295" t="s">
        <v>197</v>
      </c>
      <c r="B44" s="385"/>
      <c r="C44" s="305"/>
      <c r="D44" s="20">
        <f>D45</f>
        <v>330371</v>
      </c>
      <c r="E44" s="262">
        <f>E45</f>
        <v>0</v>
      </c>
      <c r="F44" s="107">
        <f>F45</f>
        <v>-330371</v>
      </c>
      <c r="G44" s="386"/>
    </row>
    <row r="45" spans="1:7" s="14" customFormat="1" ht="18.75" customHeight="1">
      <c r="A45" s="306"/>
      <c r="B45" s="272" t="s">
        <v>197</v>
      </c>
      <c r="C45" s="307"/>
      <c r="D45" s="26">
        <f>SUM(D46:D48)</f>
        <v>330371</v>
      </c>
      <c r="E45" s="30">
        <f>SUM(E46:E48)</f>
        <v>0</v>
      </c>
      <c r="F45" s="26">
        <f>SUM(F46:F48)</f>
        <v>-330371</v>
      </c>
      <c r="G45" s="308"/>
    </row>
    <row r="46" spans="1:7" ht="18.75" customHeight="1">
      <c r="A46" s="306"/>
      <c r="B46" s="275"/>
      <c r="C46" s="309" t="s">
        <v>198</v>
      </c>
      <c r="D46" s="26">
        <v>276588</v>
      </c>
      <c r="E46" s="30">
        <v>0</v>
      </c>
      <c r="F46" s="268">
        <f t="shared" ref="F46:F53" si="1">E46-D46</f>
        <v>-276588</v>
      </c>
      <c r="G46" s="281"/>
    </row>
    <row r="47" spans="1:7" ht="22.5" customHeight="1">
      <c r="A47" s="306"/>
      <c r="B47" s="275"/>
      <c r="C47" s="309" t="s">
        <v>36</v>
      </c>
      <c r="D47" s="26">
        <v>53783</v>
      </c>
      <c r="E47" s="30">
        <v>0</v>
      </c>
      <c r="F47" s="268">
        <f t="shared" si="1"/>
        <v>-53783</v>
      </c>
      <c r="G47" s="281"/>
    </row>
    <row r="48" spans="1:7" ht="18.75" customHeight="1">
      <c r="A48" s="306"/>
      <c r="B48" s="275"/>
      <c r="C48" s="309" t="s">
        <v>37</v>
      </c>
      <c r="D48" s="26">
        <v>0</v>
      </c>
      <c r="E48" s="30">
        <v>0</v>
      </c>
      <c r="F48" s="268">
        <f t="shared" si="1"/>
        <v>0</v>
      </c>
      <c r="G48" s="281"/>
    </row>
    <row r="49" spans="1:7" ht="18.75" customHeight="1">
      <c r="A49" s="250" t="s">
        <v>201</v>
      </c>
      <c r="B49" s="261"/>
      <c r="C49" s="261"/>
      <c r="D49" s="20">
        <f>D50</f>
        <v>3320</v>
      </c>
      <c r="E49" s="262">
        <f>E50</f>
        <v>3320</v>
      </c>
      <c r="F49" s="20">
        <f t="shared" si="1"/>
        <v>0</v>
      </c>
      <c r="G49" s="263"/>
    </row>
    <row r="50" spans="1:7" ht="18.75" customHeight="1">
      <c r="A50" s="273"/>
      <c r="B50" s="272" t="s">
        <v>201</v>
      </c>
      <c r="C50" s="312"/>
      <c r="D50" s="26">
        <f>SUM(D51:D53)</f>
        <v>3320</v>
      </c>
      <c r="E50" s="30">
        <f>SUM(E51:E53)</f>
        <v>3320</v>
      </c>
      <c r="F50" s="26">
        <f t="shared" si="1"/>
        <v>0</v>
      </c>
      <c r="G50" s="266"/>
    </row>
    <row r="51" spans="1:7" ht="18.75" customHeight="1">
      <c r="A51" s="273"/>
      <c r="B51" s="275"/>
      <c r="C51" s="312" t="s">
        <v>202</v>
      </c>
      <c r="D51" s="26">
        <v>500</v>
      </c>
      <c r="E51" s="30">
        <v>500</v>
      </c>
      <c r="F51" s="268">
        <f t="shared" si="1"/>
        <v>0</v>
      </c>
      <c r="G51" s="266"/>
    </row>
    <row r="52" spans="1:7" ht="18.75" customHeight="1">
      <c r="A52" s="273"/>
      <c r="B52" s="275"/>
      <c r="C52" s="274" t="s">
        <v>203</v>
      </c>
      <c r="D52" s="26">
        <v>500</v>
      </c>
      <c r="E52" s="30">
        <v>1100</v>
      </c>
      <c r="F52" s="268">
        <f t="shared" si="1"/>
        <v>600</v>
      </c>
      <c r="G52" s="266"/>
    </row>
    <row r="53" spans="1:7" ht="18.75" customHeight="1" thickBot="1">
      <c r="A53" s="282"/>
      <c r="B53" s="283"/>
      <c r="C53" s="284" t="s">
        <v>204</v>
      </c>
      <c r="D53" s="61">
        <v>2320</v>
      </c>
      <c r="E53" s="62">
        <v>1720</v>
      </c>
      <c r="F53" s="321">
        <f t="shared" si="1"/>
        <v>-600</v>
      </c>
      <c r="G53" s="285"/>
    </row>
    <row r="54" spans="1:7" ht="18" customHeight="1" thickBot="1">
      <c r="A54" s="330" t="s">
        <v>209</v>
      </c>
      <c r="B54" s="330"/>
      <c r="C54" s="330"/>
      <c r="D54" s="331"/>
      <c r="E54" s="332"/>
      <c r="F54" s="333"/>
      <c r="G54" s="334" t="s">
        <v>159</v>
      </c>
    </row>
    <row r="55" spans="1:7" ht="30" customHeight="1">
      <c r="A55" s="240" t="s">
        <v>160</v>
      </c>
      <c r="B55" s="241" t="s">
        <v>161</v>
      </c>
      <c r="C55" s="241" t="s">
        <v>162</v>
      </c>
      <c r="D55" s="55" t="s">
        <v>6</v>
      </c>
      <c r="E55" s="11" t="s">
        <v>7</v>
      </c>
      <c r="F55" s="287" t="s">
        <v>163</v>
      </c>
      <c r="G55" s="243" t="s">
        <v>164</v>
      </c>
    </row>
    <row r="56" spans="1:7" ht="24.75" customHeight="1">
      <c r="A56" s="626" t="s">
        <v>285</v>
      </c>
      <c r="B56" s="627"/>
      <c r="C56" s="628"/>
      <c r="D56" s="244">
        <f>D57+D77+D82+D101+D104+D108+D111+D115</f>
        <v>3144077</v>
      </c>
      <c r="E56" s="245">
        <f>E57+E77+E82+E101+E104+E108+E111+E115</f>
        <v>2816026</v>
      </c>
      <c r="F56" s="244">
        <f>F57+F77+F82+F101+F104+F108+F111+F115</f>
        <v>-328051</v>
      </c>
      <c r="G56" s="246"/>
    </row>
    <row r="57" spans="1:7" ht="18.75" customHeight="1">
      <c r="A57" s="250" t="s">
        <v>211</v>
      </c>
      <c r="B57" s="261"/>
      <c r="C57" s="261"/>
      <c r="D57" s="20">
        <f>D58+D65+D69</f>
        <v>1795188</v>
      </c>
      <c r="E57" s="262">
        <f>E58+E65+E69</f>
        <v>1762679</v>
      </c>
      <c r="F57" s="20">
        <f>F58+F65+F69</f>
        <v>-32509</v>
      </c>
      <c r="G57" s="263"/>
    </row>
    <row r="58" spans="1:7" ht="18.75" customHeight="1">
      <c r="A58" s="273"/>
      <c r="B58" s="272" t="s">
        <v>212</v>
      </c>
      <c r="C58" s="312"/>
      <c r="D58" s="26">
        <f>SUM(D59:D64)</f>
        <v>1577388</v>
      </c>
      <c r="E58" s="30">
        <f>SUM(E59:E64)</f>
        <v>1551988</v>
      </c>
      <c r="F58" s="26">
        <f>SUM(F59:F64)</f>
        <v>-25400</v>
      </c>
      <c r="G58" s="266"/>
    </row>
    <row r="59" spans="1:7" ht="18.75" customHeight="1">
      <c r="A59" s="273"/>
      <c r="B59" s="275"/>
      <c r="C59" s="312" t="s">
        <v>213</v>
      </c>
      <c r="D59" s="26">
        <v>952043</v>
      </c>
      <c r="E59" s="30">
        <v>949275</v>
      </c>
      <c r="F59" s="26">
        <f t="shared" ref="F59:F68" si="2">E59-D59</f>
        <v>-2768</v>
      </c>
      <c r="G59" s="266"/>
    </row>
    <row r="60" spans="1:7" ht="18.75" customHeight="1">
      <c r="A60" s="273"/>
      <c r="B60" s="275"/>
      <c r="C60" s="312" t="s">
        <v>47</v>
      </c>
      <c r="D60" s="70">
        <v>330538</v>
      </c>
      <c r="E60" s="71">
        <v>303771</v>
      </c>
      <c r="F60" s="26">
        <f t="shared" si="2"/>
        <v>-26767</v>
      </c>
      <c r="G60" s="266"/>
    </row>
    <row r="61" spans="1:7" ht="18.75" customHeight="1">
      <c r="A61" s="273"/>
      <c r="B61" s="275"/>
      <c r="C61" s="294" t="s">
        <v>287</v>
      </c>
      <c r="D61" s="70">
        <v>0</v>
      </c>
      <c r="E61" s="71">
        <v>0</v>
      </c>
      <c r="F61" s="26">
        <f t="shared" si="2"/>
        <v>0</v>
      </c>
      <c r="G61" s="246"/>
    </row>
    <row r="62" spans="1:7" ht="18.75" customHeight="1">
      <c r="A62" s="255"/>
      <c r="B62" s="275"/>
      <c r="C62" s="294" t="s">
        <v>49</v>
      </c>
      <c r="D62" s="337">
        <v>126882</v>
      </c>
      <c r="E62" s="338">
        <v>136421</v>
      </c>
      <c r="F62" s="26">
        <f t="shared" si="2"/>
        <v>9539</v>
      </c>
      <c r="G62" s="246"/>
    </row>
    <row r="63" spans="1:7" ht="18.75" customHeight="1">
      <c r="A63" s="273"/>
      <c r="B63" s="275"/>
      <c r="C63" s="312" t="s">
        <v>50</v>
      </c>
      <c r="D63" s="337">
        <v>135823</v>
      </c>
      <c r="E63" s="338">
        <v>132697</v>
      </c>
      <c r="F63" s="26">
        <f t="shared" si="2"/>
        <v>-3126</v>
      </c>
      <c r="G63" s="266"/>
    </row>
    <row r="64" spans="1:7" ht="18.75" customHeight="1">
      <c r="A64" s="255"/>
      <c r="B64" s="275"/>
      <c r="C64" s="312" t="s">
        <v>51</v>
      </c>
      <c r="D64" s="26">
        <v>32102</v>
      </c>
      <c r="E64" s="30">
        <v>29824</v>
      </c>
      <c r="F64" s="26">
        <f t="shared" si="2"/>
        <v>-2278</v>
      </c>
      <c r="G64" s="266"/>
    </row>
    <row r="65" spans="1:7" ht="18.75" customHeight="1">
      <c r="A65" s="273"/>
      <c r="B65" s="272" t="s">
        <v>214</v>
      </c>
      <c r="C65" s="312"/>
      <c r="D65" s="26">
        <f>SUM(D66:D68)</f>
        <v>15312</v>
      </c>
      <c r="E65" s="30">
        <f>SUM(E66:E68)</f>
        <v>15255</v>
      </c>
      <c r="F65" s="26">
        <f t="shared" si="2"/>
        <v>-57</v>
      </c>
      <c r="G65" s="266"/>
    </row>
    <row r="66" spans="1:7" ht="18.75" customHeight="1">
      <c r="A66" s="255"/>
      <c r="B66" s="275"/>
      <c r="C66" s="312" t="s">
        <v>215</v>
      </c>
      <c r="D66" s="26">
        <v>8432</v>
      </c>
      <c r="E66" s="30">
        <v>8295</v>
      </c>
      <c r="F66" s="26">
        <f t="shared" si="2"/>
        <v>-137</v>
      </c>
      <c r="G66" s="266"/>
    </row>
    <row r="67" spans="1:7" ht="18.75" customHeight="1">
      <c r="A67" s="273"/>
      <c r="B67" s="275"/>
      <c r="C67" s="294" t="s">
        <v>216</v>
      </c>
      <c r="D67" s="70">
        <v>0</v>
      </c>
      <c r="E67" s="71">
        <v>0</v>
      </c>
      <c r="F67" s="26">
        <f t="shared" si="2"/>
        <v>0</v>
      </c>
      <c r="G67" s="246"/>
    </row>
    <row r="68" spans="1:7" ht="18.75" customHeight="1">
      <c r="A68" s="273"/>
      <c r="B68" s="294"/>
      <c r="C68" s="294" t="s">
        <v>217</v>
      </c>
      <c r="D68" s="70">
        <v>6880</v>
      </c>
      <c r="E68" s="71">
        <v>6960</v>
      </c>
      <c r="F68" s="26">
        <f t="shared" si="2"/>
        <v>80</v>
      </c>
      <c r="G68" s="246"/>
    </row>
    <row r="69" spans="1:7" ht="18.75" customHeight="1">
      <c r="A69" s="273"/>
      <c r="B69" s="272" t="s">
        <v>218</v>
      </c>
      <c r="C69" s="312"/>
      <c r="D69" s="26">
        <f>SUM(D70:D76)</f>
        <v>202488</v>
      </c>
      <c r="E69" s="30">
        <f>SUM(E70:E76)</f>
        <v>195436</v>
      </c>
      <c r="F69" s="26">
        <f>SUM(F70:F76)</f>
        <v>-7052</v>
      </c>
      <c r="G69" s="266"/>
    </row>
    <row r="70" spans="1:7" ht="18.75" customHeight="1">
      <c r="A70" s="273"/>
      <c r="B70" s="275"/>
      <c r="C70" s="312" t="s">
        <v>219</v>
      </c>
      <c r="D70" s="26">
        <v>1440</v>
      </c>
      <c r="E70" s="30">
        <v>1440</v>
      </c>
      <c r="F70" s="26">
        <f t="shared" ref="F70:F76" si="3">E70-D70</f>
        <v>0</v>
      </c>
      <c r="G70" s="266"/>
    </row>
    <row r="71" spans="1:7" ht="18.75" customHeight="1">
      <c r="A71" s="273"/>
      <c r="B71" s="275"/>
      <c r="C71" s="339" t="s">
        <v>220</v>
      </c>
      <c r="D71" s="26">
        <v>84548</v>
      </c>
      <c r="E71" s="30">
        <v>81746</v>
      </c>
      <c r="F71" s="26">
        <f t="shared" si="3"/>
        <v>-2802</v>
      </c>
      <c r="G71" s="266"/>
    </row>
    <row r="72" spans="1:7" ht="18.75" customHeight="1">
      <c r="A72" s="273"/>
      <c r="B72" s="275"/>
      <c r="C72" s="312" t="s">
        <v>221</v>
      </c>
      <c r="D72" s="26">
        <v>48720</v>
      </c>
      <c r="E72" s="30">
        <v>48120</v>
      </c>
      <c r="F72" s="26">
        <f t="shared" si="3"/>
        <v>-600</v>
      </c>
      <c r="G72" s="266"/>
    </row>
    <row r="73" spans="1:7" ht="18.75" customHeight="1">
      <c r="A73" s="273"/>
      <c r="B73" s="275"/>
      <c r="C73" s="312" t="s">
        <v>222</v>
      </c>
      <c r="D73" s="26">
        <v>25540</v>
      </c>
      <c r="E73" s="30">
        <v>23890</v>
      </c>
      <c r="F73" s="26">
        <f t="shared" si="3"/>
        <v>-1650</v>
      </c>
      <c r="G73" s="266"/>
    </row>
    <row r="74" spans="1:7" ht="18.75" customHeight="1">
      <c r="A74" s="273"/>
      <c r="B74" s="275"/>
      <c r="C74" s="312" t="s">
        <v>223</v>
      </c>
      <c r="D74" s="26">
        <v>8640</v>
      </c>
      <c r="E74" s="30">
        <v>6840</v>
      </c>
      <c r="F74" s="26">
        <f t="shared" si="3"/>
        <v>-1800</v>
      </c>
      <c r="G74" s="266"/>
    </row>
    <row r="75" spans="1:7" ht="18.75" customHeight="1">
      <c r="A75" s="273"/>
      <c r="B75" s="275"/>
      <c r="C75" s="312" t="s">
        <v>224</v>
      </c>
      <c r="D75" s="26">
        <v>0</v>
      </c>
      <c r="E75" s="30">
        <v>0</v>
      </c>
      <c r="F75" s="26">
        <f t="shared" si="3"/>
        <v>0</v>
      </c>
      <c r="G75" s="266"/>
    </row>
    <row r="76" spans="1:7" ht="18.75" customHeight="1">
      <c r="A76" s="273"/>
      <c r="B76" s="275"/>
      <c r="C76" s="312" t="s">
        <v>225</v>
      </c>
      <c r="D76" s="26">
        <v>33600</v>
      </c>
      <c r="E76" s="30">
        <v>33400</v>
      </c>
      <c r="F76" s="26">
        <f t="shared" si="3"/>
        <v>-200</v>
      </c>
      <c r="G76" s="266"/>
    </row>
    <row r="77" spans="1:7" ht="18.75" customHeight="1">
      <c r="A77" s="250" t="s">
        <v>226</v>
      </c>
      <c r="B77" s="261"/>
      <c r="C77" s="261"/>
      <c r="D77" s="20">
        <f>D78</f>
        <v>167000</v>
      </c>
      <c r="E77" s="262">
        <f>E78</f>
        <v>67000</v>
      </c>
      <c r="F77" s="20">
        <f>F78</f>
        <v>-100000</v>
      </c>
      <c r="G77" s="263"/>
    </row>
    <row r="78" spans="1:7" ht="18.75" customHeight="1">
      <c r="A78" s="273"/>
      <c r="B78" s="272" t="s">
        <v>227</v>
      </c>
      <c r="C78" s="312"/>
      <c r="D78" s="26">
        <f>SUM(D79:D81)</f>
        <v>167000</v>
      </c>
      <c r="E78" s="30">
        <f>SUM(E79:E81)</f>
        <v>67000</v>
      </c>
      <c r="F78" s="26">
        <f>SUM(F79:F81)</f>
        <v>-100000</v>
      </c>
      <c r="G78" s="266"/>
    </row>
    <row r="79" spans="1:7" ht="18.75" customHeight="1">
      <c r="A79" s="273"/>
      <c r="B79" s="275"/>
      <c r="C79" s="312" t="s">
        <v>227</v>
      </c>
      <c r="D79" s="26">
        <v>30000</v>
      </c>
      <c r="E79" s="30">
        <v>10000</v>
      </c>
      <c r="F79" s="26">
        <f>E79-D79</f>
        <v>-20000</v>
      </c>
      <c r="G79" s="266"/>
    </row>
    <row r="80" spans="1:7" ht="18.75" customHeight="1">
      <c r="A80" s="273"/>
      <c r="B80" s="275"/>
      <c r="C80" s="312" t="s">
        <v>228</v>
      </c>
      <c r="D80" s="26">
        <v>45000</v>
      </c>
      <c r="E80" s="30">
        <v>20000</v>
      </c>
      <c r="F80" s="26">
        <f>E80-D80</f>
        <v>-25000</v>
      </c>
      <c r="G80" s="266"/>
    </row>
    <row r="81" spans="1:7" ht="18.75" customHeight="1">
      <c r="A81" s="273"/>
      <c r="B81" s="275"/>
      <c r="C81" s="256" t="s">
        <v>229</v>
      </c>
      <c r="D81" s="36">
        <v>92000</v>
      </c>
      <c r="E81" s="39">
        <v>37000</v>
      </c>
      <c r="F81" s="26">
        <f>E81-D81</f>
        <v>-55000</v>
      </c>
      <c r="G81" s="281"/>
    </row>
    <row r="82" spans="1:7" ht="18.75" customHeight="1">
      <c r="A82" s="250" t="s">
        <v>230</v>
      </c>
      <c r="B82" s="261"/>
      <c r="C82" s="261"/>
      <c r="D82" s="20">
        <f>D83</f>
        <v>963318</v>
      </c>
      <c r="E82" s="262">
        <f>E83</f>
        <v>935089</v>
      </c>
      <c r="F82" s="20">
        <f>F83</f>
        <v>-28229</v>
      </c>
      <c r="G82" s="263"/>
    </row>
    <row r="83" spans="1:7" ht="18.75" customHeight="1">
      <c r="A83" s="273"/>
      <c r="B83" s="272" t="s">
        <v>230</v>
      </c>
      <c r="C83" s="312"/>
      <c r="D83" s="26">
        <f>SUM(D84:D100)</f>
        <v>963318</v>
      </c>
      <c r="E83" s="30">
        <f>SUM(E84:E100)</f>
        <v>935089</v>
      </c>
      <c r="F83" s="26">
        <f t="shared" ref="F83:F92" si="4">E83-D83</f>
        <v>-28229</v>
      </c>
      <c r="G83" s="266"/>
    </row>
    <row r="84" spans="1:7" ht="18.75" customHeight="1">
      <c r="A84" s="273"/>
      <c r="B84" s="275"/>
      <c r="C84" s="339" t="s">
        <v>170</v>
      </c>
      <c r="D84" s="26">
        <v>40356</v>
      </c>
      <c r="E84" s="30">
        <v>45546</v>
      </c>
      <c r="F84" s="26">
        <f t="shared" si="4"/>
        <v>5190</v>
      </c>
      <c r="G84" s="266"/>
    </row>
    <row r="85" spans="1:7" ht="18.75" customHeight="1">
      <c r="A85" s="273"/>
      <c r="B85" s="275"/>
      <c r="C85" s="339" t="s">
        <v>318</v>
      </c>
      <c r="D85" s="26">
        <v>26460</v>
      </c>
      <c r="E85" s="30">
        <v>15204</v>
      </c>
      <c r="F85" s="26">
        <f t="shared" si="4"/>
        <v>-11256</v>
      </c>
      <c r="G85" s="266"/>
    </row>
    <row r="86" spans="1:7" ht="18.75" customHeight="1">
      <c r="A86" s="273"/>
      <c r="B86" s="275"/>
      <c r="C86" s="339" t="s">
        <v>145</v>
      </c>
      <c r="D86" s="26">
        <v>98726</v>
      </c>
      <c r="E86" s="30">
        <v>40467</v>
      </c>
      <c r="F86" s="26">
        <f t="shared" si="4"/>
        <v>-58259</v>
      </c>
      <c r="G86" s="266"/>
    </row>
    <row r="87" spans="1:7" ht="18.75" customHeight="1">
      <c r="A87" s="273"/>
      <c r="B87" s="275"/>
      <c r="C87" s="339" t="s">
        <v>320</v>
      </c>
      <c r="D87" s="26">
        <v>0</v>
      </c>
      <c r="E87" s="30">
        <v>0</v>
      </c>
      <c r="F87" s="26">
        <f t="shared" si="4"/>
        <v>0</v>
      </c>
      <c r="G87" s="266"/>
    </row>
    <row r="88" spans="1:7" ht="18.75" customHeight="1">
      <c r="A88" s="273"/>
      <c r="B88" s="275"/>
      <c r="C88" s="260" t="s">
        <v>321</v>
      </c>
      <c r="D88" s="26">
        <v>28620</v>
      </c>
      <c r="E88" s="30">
        <v>34180</v>
      </c>
      <c r="F88" s="26">
        <f t="shared" si="4"/>
        <v>5560</v>
      </c>
      <c r="G88" s="266"/>
    </row>
    <row r="89" spans="1:7" ht="18.75" customHeight="1">
      <c r="A89" s="273"/>
      <c r="B89" s="275"/>
      <c r="C89" s="260" t="s">
        <v>322</v>
      </c>
      <c r="D89" s="26">
        <v>55000</v>
      </c>
      <c r="E89" s="30">
        <v>53120</v>
      </c>
      <c r="F89" s="26">
        <f t="shared" si="4"/>
        <v>-1880</v>
      </c>
      <c r="G89" s="266"/>
    </row>
    <row r="90" spans="1:7" ht="18.75" customHeight="1">
      <c r="A90" s="273"/>
      <c r="B90" s="275"/>
      <c r="C90" s="382" t="s">
        <v>328</v>
      </c>
      <c r="D90" s="26">
        <v>0</v>
      </c>
      <c r="E90" s="30">
        <v>0</v>
      </c>
      <c r="F90" s="26">
        <f t="shared" si="4"/>
        <v>0</v>
      </c>
      <c r="G90" s="266"/>
    </row>
    <row r="91" spans="1:7" ht="18.75" customHeight="1">
      <c r="A91" s="273"/>
      <c r="B91" s="275"/>
      <c r="C91" s="382" t="s">
        <v>323</v>
      </c>
      <c r="D91" s="70">
        <v>149870</v>
      </c>
      <c r="E91" s="71">
        <v>145867</v>
      </c>
      <c r="F91" s="26">
        <f t="shared" si="4"/>
        <v>-4003</v>
      </c>
      <c r="G91" s="246"/>
    </row>
    <row r="92" spans="1:7" ht="18.75" customHeight="1" thickBot="1">
      <c r="A92" s="282"/>
      <c r="B92" s="283"/>
      <c r="C92" s="387" t="s">
        <v>329</v>
      </c>
      <c r="D92" s="50">
        <v>30106</v>
      </c>
      <c r="E92" s="51">
        <v>78195</v>
      </c>
      <c r="F92" s="50">
        <f t="shared" si="4"/>
        <v>48089</v>
      </c>
      <c r="G92" s="350"/>
    </row>
    <row r="93" spans="1:7" ht="17.25" customHeight="1" thickBot="1">
      <c r="A93" s="286" t="s">
        <v>209</v>
      </c>
      <c r="B93" s="286"/>
      <c r="C93" s="286"/>
      <c r="D93" s="53"/>
      <c r="E93" s="2"/>
      <c r="F93" s="54"/>
      <c r="G93" s="239" t="s">
        <v>159</v>
      </c>
    </row>
    <row r="94" spans="1:7" ht="30" customHeight="1">
      <c r="A94" s="240" t="s">
        <v>160</v>
      </c>
      <c r="B94" s="241" t="s">
        <v>161</v>
      </c>
      <c r="C94" s="241" t="s">
        <v>162</v>
      </c>
      <c r="D94" s="55" t="s">
        <v>6</v>
      </c>
      <c r="E94" s="11" t="s">
        <v>7</v>
      </c>
      <c r="F94" s="287" t="s">
        <v>163</v>
      </c>
      <c r="G94" s="243" t="s">
        <v>164</v>
      </c>
    </row>
    <row r="95" spans="1:7" ht="18.75" customHeight="1">
      <c r="A95" s="273" t="s">
        <v>67</v>
      </c>
      <c r="B95" s="275" t="s">
        <v>67</v>
      </c>
      <c r="C95" s="339" t="s">
        <v>330</v>
      </c>
      <c r="D95" s="26">
        <v>402240</v>
      </c>
      <c r="E95" s="30">
        <v>410144</v>
      </c>
      <c r="F95" s="26">
        <f t="shared" ref="F95:F100" si="5">E95-D95</f>
        <v>7904</v>
      </c>
      <c r="G95" s="266"/>
    </row>
    <row r="96" spans="1:7" ht="18.75" customHeight="1">
      <c r="A96" s="273"/>
      <c r="B96" s="275"/>
      <c r="C96" s="339" t="s">
        <v>331</v>
      </c>
      <c r="D96" s="26">
        <v>5470</v>
      </c>
      <c r="E96" s="30">
        <v>4796</v>
      </c>
      <c r="F96" s="26">
        <f t="shared" si="5"/>
        <v>-674</v>
      </c>
      <c r="G96" s="266"/>
    </row>
    <row r="97" spans="1:7" ht="18.75" customHeight="1">
      <c r="A97" s="273"/>
      <c r="B97" s="275"/>
      <c r="C97" s="342" t="s">
        <v>325</v>
      </c>
      <c r="D97" s="103">
        <v>68800</v>
      </c>
      <c r="E97" s="104">
        <v>64600</v>
      </c>
      <c r="F97" s="26">
        <f t="shared" si="5"/>
        <v>-4200</v>
      </c>
      <c r="G97" s="266"/>
    </row>
    <row r="98" spans="1:7" ht="18.75" customHeight="1">
      <c r="A98" s="273"/>
      <c r="B98" s="275"/>
      <c r="C98" s="339" t="s">
        <v>332</v>
      </c>
      <c r="D98" s="26">
        <v>33500</v>
      </c>
      <c r="E98" s="30">
        <v>22200</v>
      </c>
      <c r="F98" s="26">
        <f t="shared" si="5"/>
        <v>-11300</v>
      </c>
      <c r="G98" s="246"/>
    </row>
    <row r="99" spans="1:7" ht="18.75" customHeight="1">
      <c r="A99" s="273"/>
      <c r="B99" s="275"/>
      <c r="C99" s="339" t="s">
        <v>333</v>
      </c>
      <c r="D99" s="26">
        <v>17500</v>
      </c>
      <c r="E99" s="30">
        <v>16200</v>
      </c>
      <c r="F99" s="26">
        <f t="shared" si="5"/>
        <v>-1300</v>
      </c>
      <c r="G99" s="246"/>
    </row>
    <row r="100" spans="1:7" ht="18.75" customHeight="1">
      <c r="A100" s="273"/>
      <c r="B100" s="294"/>
      <c r="C100" s="339" t="s">
        <v>334</v>
      </c>
      <c r="D100" s="26">
        <v>6670</v>
      </c>
      <c r="E100" s="30">
        <v>4570</v>
      </c>
      <c r="F100" s="26">
        <f t="shared" si="5"/>
        <v>-2100</v>
      </c>
      <c r="G100" s="266"/>
    </row>
    <row r="101" spans="1:7" ht="18.75" customHeight="1">
      <c r="A101" s="250" t="s">
        <v>241</v>
      </c>
      <c r="B101" s="343"/>
      <c r="C101" s="296"/>
      <c r="D101" s="107">
        <f>D102+D105</f>
        <v>0</v>
      </c>
      <c r="E101" s="297">
        <f>E102+E105</f>
        <v>0</v>
      </c>
      <c r="F101" s="107">
        <f>F102+F105</f>
        <v>0</v>
      </c>
      <c r="G101" s="298"/>
    </row>
    <row r="102" spans="1:7" ht="18.75" customHeight="1">
      <c r="A102" s="273"/>
      <c r="B102" s="272" t="s">
        <v>241</v>
      </c>
      <c r="C102" s="312"/>
      <c r="D102" s="26">
        <f>D103</f>
        <v>0</v>
      </c>
      <c r="E102" s="30">
        <f>E103</f>
        <v>0</v>
      </c>
      <c r="F102" s="26">
        <f>F103</f>
        <v>0</v>
      </c>
      <c r="G102" s="266"/>
    </row>
    <row r="103" spans="1:7" ht="18.75" customHeight="1">
      <c r="A103" s="273"/>
      <c r="B103" s="275"/>
      <c r="C103" s="312" t="s">
        <v>241</v>
      </c>
      <c r="D103" s="26">
        <v>0</v>
      </c>
      <c r="E103" s="30">
        <v>0</v>
      </c>
      <c r="F103" s="26">
        <f>E103-D103</f>
        <v>0</v>
      </c>
      <c r="G103" s="266"/>
    </row>
    <row r="104" spans="1:7" ht="18.75" customHeight="1">
      <c r="A104" s="250" t="s">
        <v>242</v>
      </c>
      <c r="B104" s="276"/>
      <c r="C104" s="261"/>
      <c r="D104" s="107">
        <f>SUM(D105)</f>
        <v>0</v>
      </c>
      <c r="E104" s="297">
        <f>SUM(E105)</f>
        <v>0</v>
      </c>
      <c r="F104" s="20">
        <f>E104-D104</f>
        <v>0</v>
      </c>
      <c r="G104" s="298"/>
    </row>
    <row r="105" spans="1:7" ht="18.75" customHeight="1">
      <c r="A105" s="273"/>
      <c r="B105" s="272" t="s">
        <v>243</v>
      </c>
      <c r="C105" s="312"/>
      <c r="D105" s="26">
        <f>SUM(D106:D107)</f>
        <v>0</v>
      </c>
      <c r="E105" s="30">
        <f>SUM(E106:E107)</f>
        <v>0</v>
      </c>
      <c r="F105" s="26">
        <f>SUM(F106:F107)</f>
        <v>0</v>
      </c>
      <c r="G105" s="266"/>
    </row>
    <row r="106" spans="1:7" ht="18.75" customHeight="1">
      <c r="A106" s="273"/>
      <c r="B106" s="275"/>
      <c r="C106" s="312" t="s">
        <v>244</v>
      </c>
      <c r="D106" s="26">
        <v>0</v>
      </c>
      <c r="E106" s="30">
        <v>0</v>
      </c>
      <c r="F106" s="26">
        <f>E106-D106</f>
        <v>0</v>
      </c>
      <c r="G106" s="266"/>
    </row>
    <row r="107" spans="1:7" ht="18.75" customHeight="1">
      <c r="A107" s="273"/>
      <c r="B107" s="275"/>
      <c r="C107" s="312" t="s">
        <v>245</v>
      </c>
      <c r="D107" s="26">
        <v>0</v>
      </c>
      <c r="E107" s="30">
        <v>0</v>
      </c>
      <c r="F107" s="26">
        <f>E107-D107</f>
        <v>0</v>
      </c>
      <c r="G107" s="266"/>
    </row>
    <row r="108" spans="1:7" ht="18.75" customHeight="1">
      <c r="A108" s="250" t="s">
        <v>246</v>
      </c>
      <c r="B108" s="261"/>
      <c r="C108" s="261"/>
      <c r="D108" s="20">
        <f>D109</f>
        <v>2333</v>
      </c>
      <c r="E108" s="262">
        <f>E109</f>
        <v>2333</v>
      </c>
      <c r="F108" s="20">
        <f>F109</f>
        <v>0</v>
      </c>
      <c r="G108" s="263"/>
    </row>
    <row r="109" spans="1:7" ht="18.75" customHeight="1">
      <c r="A109" s="273"/>
      <c r="B109" s="272" t="s">
        <v>246</v>
      </c>
      <c r="C109" s="312"/>
      <c r="D109" s="26">
        <f>D110</f>
        <v>2333</v>
      </c>
      <c r="E109" s="30">
        <f>E110</f>
        <v>2333</v>
      </c>
      <c r="F109" s="26">
        <f>E109-D109</f>
        <v>0</v>
      </c>
      <c r="G109" s="266"/>
    </row>
    <row r="110" spans="1:7" ht="18.75" customHeight="1">
      <c r="A110" s="273"/>
      <c r="B110" s="275"/>
      <c r="C110" s="312" t="s">
        <v>246</v>
      </c>
      <c r="D110" s="26">
        <v>2333</v>
      </c>
      <c r="E110" s="30">
        <v>2333</v>
      </c>
      <c r="F110" s="26">
        <f>E110-D110</f>
        <v>0</v>
      </c>
      <c r="G110" s="266"/>
    </row>
    <row r="111" spans="1:7" ht="18.75" customHeight="1">
      <c r="A111" s="344" t="s">
        <v>247</v>
      </c>
      <c r="B111" s="261"/>
      <c r="C111" s="261"/>
      <c r="D111" s="20">
        <f>D112</f>
        <v>216238</v>
      </c>
      <c r="E111" s="262">
        <f>E112</f>
        <v>48925</v>
      </c>
      <c r="F111" s="20">
        <f>F112</f>
        <v>-167313</v>
      </c>
      <c r="G111" s="263"/>
    </row>
    <row r="112" spans="1:7" ht="18.75" customHeight="1">
      <c r="A112" s="273"/>
      <c r="B112" s="272" t="s">
        <v>247</v>
      </c>
      <c r="C112" s="312"/>
      <c r="D112" s="26">
        <f>SUM(D113:D114)</f>
        <v>216238</v>
      </c>
      <c r="E112" s="30">
        <f>SUM(E113:E114)</f>
        <v>48925</v>
      </c>
      <c r="F112" s="26">
        <f>SUM(F113:F114)</f>
        <v>-167313</v>
      </c>
      <c r="G112" s="266"/>
    </row>
    <row r="113" spans="1:7" ht="18.75" customHeight="1">
      <c r="A113" s="273"/>
      <c r="B113" s="275"/>
      <c r="C113" s="312" t="s">
        <v>248</v>
      </c>
      <c r="D113" s="26">
        <v>184633</v>
      </c>
      <c r="E113" s="30">
        <v>14017</v>
      </c>
      <c r="F113" s="26">
        <f>E113-D113</f>
        <v>-170616</v>
      </c>
      <c r="G113" s="266"/>
    </row>
    <row r="114" spans="1:7" ht="18.75" customHeight="1">
      <c r="A114" s="273"/>
      <c r="B114" s="275"/>
      <c r="C114" s="312" t="s">
        <v>249</v>
      </c>
      <c r="D114" s="26">
        <v>31605</v>
      </c>
      <c r="E114" s="30">
        <v>34908</v>
      </c>
      <c r="F114" s="26">
        <f>E114-D114</f>
        <v>3303</v>
      </c>
      <c r="G114" s="266"/>
    </row>
    <row r="115" spans="1:7" ht="18.75" customHeight="1">
      <c r="A115" s="250" t="s">
        <v>197</v>
      </c>
      <c r="B115" s="261"/>
      <c r="C115" s="261"/>
      <c r="D115" s="20">
        <f>SUM(D116)</f>
        <v>0</v>
      </c>
      <c r="E115" s="262">
        <f>SUM(E116)</f>
        <v>0</v>
      </c>
      <c r="F115" s="20">
        <f>SUM(F116)</f>
        <v>0</v>
      </c>
      <c r="G115" s="263"/>
    </row>
    <row r="116" spans="1:7" ht="18.75" customHeight="1">
      <c r="A116" s="273"/>
      <c r="B116" s="272" t="s">
        <v>197</v>
      </c>
      <c r="C116" s="312"/>
      <c r="D116" s="26">
        <f>D117</f>
        <v>0</v>
      </c>
      <c r="E116" s="30">
        <f>E117</f>
        <v>0</v>
      </c>
      <c r="F116" s="26">
        <f>F117</f>
        <v>0</v>
      </c>
      <c r="G116" s="266"/>
    </row>
    <row r="117" spans="1:7" ht="18.75" customHeight="1" thickBot="1">
      <c r="A117" s="282"/>
      <c r="B117" s="283"/>
      <c r="C117" s="356" t="s">
        <v>250</v>
      </c>
      <c r="D117" s="61">
        <v>0</v>
      </c>
      <c r="E117" s="62">
        <v>0</v>
      </c>
      <c r="F117" s="61">
        <f>E117-D117</f>
        <v>0</v>
      </c>
      <c r="G117" s="285"/>
    </row>
  </sheetData>
  <sheetProtection algorithmName="SHA-512" hashValue="VP2lzkgWlgVJV2EVKgQL3eXZaFRUlsRvqvvLht7tkAzgutDsyrcTL6tMRcgHBrdQwGV9XX3x2DOwotEIvNeD3Q==" saltValue="nA5ksZTZy25nnvbfr9Zf9A==" spinCount="100000" sheet="1" selectLockedCells="1"/>
  <protectedRanges>
    <protectedRange sqref="D4:E4 E55 E94 D40:E40" name="범위1_1_1_1"/>
    <protectedRange sqref="D55 D94" name="범위1_1_1_1_5"/>
  </protectedRanges>
  <mergeCells count="3">
    <mergeCell ref="A1:G1"/>
    <mergeCell ref="A5:C5"/>
    <mergeCell ref="A56:C5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/>
  <rowBreaks count="3" manualBreakCount="3">
    <brk id="38" max="6" man="1"/>
    <brk id="53" max="6" man="1"/>
    <brk id="9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BC1E4-D35B-4B6B-A39B-476B3C7C3696}">
  <sheetPr>
    <pageSetUpPr fitToPage="1"/>
  </sheetPr>
  <dimension ref="A1:G178"/>
  <sheetViews>
    <sheetView showGridLines="0" view="pageBreakPreview" topLeftCell="A24" zoomScaleNormal="100" zoomScaleSheetLayoutView="100" workbookViewId="0">
      <selection activeCell="E33" sqref="E33"/>
    </sheetView>
  </sheetViews>
  <sheetFormatPr defaultColWidth="9" defaultRowHeight="18" customHeight="1"/>
  <cols>
    <col min="1" max="1" width="10.625" style="1" customWidth="1"/>
    <col min="2" max="2" width="12.375" style="1" customWidth="1"/>
    <col min="3" max="3" width="15.5" style="1" customWidth="1"/>
    <col min="4" max="5" width="13.25" style="1" customWidth="1"/>
    <col min="6" max="6" width="12.375" style="4" customWidth="1"/>
    <col min="7" max="7" width="6.875" style="1" customWidth="1"/>
    <col min="8" max="16384" width="9" style="1"/>
  </cols>
  <sheetData>
    <row r="1" spans="1:7" ht="24.75" customHeight="1">
      <c r="A1" s="642" t="s">
        <v>335</v>
      </c>
      <c r="B1" s="642"/>
      <c r="C1" s="642"/>
      <c r="D1" s="642"/>
      <c r="E1" s="642"/>
      <c r="F1" s="642"/>
      <c r="G1" s="642"/>
    </row>
    <row r="2" spans="1:7" ht="18" customHeight="1">
      <c r="A2" s="238"/>
      <c r="B2" s="238"/>
      <c r="C2" s="238"/>
      <c r="D2" s="238"/>
      <c r="E2" s="238"/>
      <c r="F2" s="238"/>
      <c r="G2" s="238"/>
    </row>
    <row r="3" spans="1:7" s="14" customFormat="1" ht="18" customHeight="1" thickBot="1">
      <c r="A3" s="6" t="s">
        <v>158</v>
      </c>
      <c r="B3" s="6"/>
      <c r="C3" s="6"/>
      <c r="D3" s="2"/>
      <c r="E3" s="2"/>
      <c r="F3" s="4"/>
      <c r="G3" s="239" t="s">
        <v>159</v>
      </c>
    </row>
    <row r="4" spans="1:7" ht="30" customHeight="1">
      <c r="A4" s="240" t="s">
        <v>160</v>
      </c>
      <c r="B4" s="241" t="s">
        <v>161</v>
      </c>
      <c r="C4" s="241" t="s">
        <v>162</v>
      </c>
      <c r="D4" s="10" t="s">
        <v>6</v>
      </c>
      <c r="E4" s="11" t="s">
        <v>7</v>
      </c>
      <c r="F4" s="242" t="s">
        <v>163</v>
      </c>
      <c r="G4" s="243" t="s">
        <v>164</v>
      </c>
    </row>
    <row r="5" spans="1:7" ht="24.75" customHeight="1">
      <c r="A5" s="626" t="s">
        <v>270</v>
      </c>
      <c r="B5" s="627"/>
      <c r="C5" s="628"/>
      <c r="D5" s="244">
        <f>D6+D47</f>
        <v>2660422</v>
      </c>
      <c r="E5" s="245">
        <f>E6+E47</f>
        <v>2116976</v>
      </c>
      <c r="F5" s="244">
        <f>E5-D5</f>
        <v>-543446</v>
      </c>
      <c r="G5" s="246"/>
    </row>
    <row r="6" spans="1:7" s="14" customFormat="1" ht="24.75" customHeight="1">
      <c r="A6" s="636" t="s">
        <v>336</v>
      </c>
      <c r="B6" s="637"/>
      <c r="C6" s="638"/>
      <c r="D6" s="247">
        <f>D7+D13+D16+D22+D26+D30+D35+D42</f>
        <v>2453806</v>
      </c>
      <c r="E6" s="248">
        <f>E7+E13+E16+E22+E26+E30+E35+E42</f>
        <v>1934084</v>
      </c>
      <c r="F6" s="363">
        <f>E6-D6</f>
        <v>-519722</v>
      </c>
      <c r="G6" s="249"/>
    </row>
    <row r="7" spans="1:7" ht="18.75" customHeight="1">
      <c r="A7" s="250" t="s">
        <v>169</v>
      </c>
      <c r="B7" s="261"/>
      <c r="C7" s="261"/>
      <c r="D7" s="20">
        <f>D8</f>
        <v>374360</v>
      </c>
      <c r="E7" s="262">
        <f>E8</f>
        <v>346890</v>
      </c>
      <c r="F7" s="20">
        <f>F8</f>
        <v>-27470</v>
      </c>
      <c r="G7" s="263"/>
    </row>
    <row r="8" spans="1:7" ht="18.75" customHeight="1">
      <c r="A8" s="264"/>
      <c r="B8" s="256" t="s">
        <v>169</v>
      </c>
      <c r="C8" s="265"/>
      <c r="D8" s="26">
        <f>SUM(D9:D12)</f>
        <v>374360</v>
      </c>
      <c r="E8" s="30">
        <f>SUM(E9:E12)</f>
        <v>346890</v>
      </c>
      <c r="F8" s="26">
        <f>SUM(F9:F12)</f>
        <v>-27470</v>
      </c>
      <c r="G8" s="266"/>
    </row>
    <row r="9" spans="1:7" ht="18.75" customHeight="1">
      <c r="A9" s="264"/>
      <c r="B9" s="267"/>
      <c r="C9" s="260" t="s">
        <v>337</v>
      </c>
      <c r="D9" s="26">
        <v>113940</v>
      </c>
      <c r="E9" s="30">
        <v>108310</v>
      </c>
      <c r="F9" s="268">
        <f>E9-D9</f>
        <v>-5630</v>
      </c>
      <c r="G9" s="266"/>
    </row>
    <row r="10" spans="1:7" ht="22.5" customHeight="1">
      <c r="A10" s="264"/>
      <c r="B10" s="267"/>
      <c r="C10" s="388" t="s">
        <v>338</v>
      </c>
      <c r="D10" s="26">
        <v>113840</v>
      </c>
      <c r="E10" s="30">
        <v>92840</v>
      </c>
      <c r="F10" s="268">
        <f>E10-D10</f>
        <v>-21000</v>
      </c>
      <c r="G10" s="266"/>
    </row>
    <row r="11" spans="1:7" ht="18.75" customHeight="1">
      <c r="A11" s="264"/>
      <c r="B11" s="267"/>
      <c r="C11" s="260" t="s">
        <v>339</v>
      </c>
      <c r="D11" s="26">
        <v>99540</v>
      </c>
      <c r="E11" s="30">
        <v>91140</v>
      </c>
      <c r="F11" s="268">
        <f>E11-D11</f>
        <v>-8400</v>
      </c>
      <c r="G11" s="266"/>
    </row>
    <row r="12" spans="1:7" ht="18.75" customHeight="1">
      <c r="A12" s="264"/>
      <c r="B12" s="269"/>
      <c r="C12" s="260" t="s">
        <v>340</v>
      </c>
      <c r="D12" s="26">
        <v>47040</v>
      </c>
      <c r="E12" s="30">
        <v>54600</v>
      </c>
      <c r="F12" s="268">
        <f>E12-D12</f>
        <v>7560</v>
      </c>
      <c r="G12" s="266"/>
    </row>
    <row r="13" spans="1:7" ht="18.75" customHeight="1">
      <c r="A13" s="250" t="s">
        <v>181</v>
      </c>
      <c r="B13" s="270"/>
      <c r="C13" s="271"/>
      <c r="D13" s="20">
        <f>D14</f>
        <v>0</v>
      </c>
      <c r="E13" s="262">
        <f>E14</f>
        <v>0</v>
      </c>
      <c r="F13" s="20">
        <v>0</v>
      </c>
      <c r="G13" s="263"/>
    </row>
    <row r="14" spans="1:7" ht="18.75" customHeight="1">
      <c r="A14" s="264"/>
      <c r="B14" s="272" t="s">
        <v>181</v>
      </c>
      <c r="C14" s="260"/>
      <c r="D14" s="26">
        <f>D15</f>
        <v>0</v>
      </c>
      <c r="E14" s="30">
        <f>E15</f>
        <v>0</v>
      </c>
      <c r="F14" s="26">
        <v>0</v>
      </c>
      <c r="G14" s="266"/>
    </row>
    <row r="15" spans="1:7" ht="18.75" customHeight="1">
      <c r="A15" s="264"/>
      <c r="B15" s="269"/>
      <c r="C15" s="260" t="s">
        <v>181</v>
      </c>
      <c r="D15" s="26">
        <v>0</v>
      </c>
      <c r="E15" s="30">
        <v>0</v>
      </c>
      <c r="F15" s="268">
        <f>E15-D15</f>
        <v>0</v>
      </c>
      <c r="G15" s="266"/>
    </row>
    <row r="16" spans="1:7" ht="18.75" customHeight="1">
      <c r="A16" s="250" t="s">
        <v>182</v>
      </c>
      <c r="B16" s="261"/>
      <c r="C16" s="261"/>
      <c r="D16" s="20">
        <f>D17</f>
        <v>1323231</v>
      </c>
      <c r="E16" s="262">
        <f>E17</f>
        <v>1186951</v>
      </c>
      <c r="F16" s="20">
        <f>F17</f>
        <v>-136280</v>
      </c>
      <c r="G16" s="263"/>
    </row>
    <row r="17" spans="1:7" ht="18.75" customHeight="1">
      <c r="A17" s="273"/>
      <c r="B17" s="272" t="s">
        <v>182</v>
      </c>
      <c r="C17" s="274"/>
      <c r="D17" s="26">
        <f>SUM(D18:D21)</f>
        <v>1323231</v>
      </c>
      <c r="E17" s="30">
        <f>SUM(E18:E21)</f>
        <v>1186951</v>
      </c>
      <c r="F17" s="26">
        <f>SUM(F18:F21)</f>
        <v>-136280</v>
      </c>
      <c r="G17" s="266"/>
    </row>
    <row r="18" spans="1:7" ht="18.75" customHeight="1">
      <c r="A18" s="273"/>
      <c r="B18" s="275"/>
      <c r="C18" s="274" t="s">
        <v>183</v>
      </c>
      <c r="D18" s="26">
        <v>0</v>
      </c>
      <c r="E18" s="30">
        <v>0</v>
      </c>
      <c r="F18" s="268">
        <f>E18-D18</f>
        <v>0</v>
      </c>
      <c r="G18" s="266"/>
    </row>
    <row r="19" spans="1:7" ht="18.75" customHeight="1">
      <c r="A19" s="273"/>
      <c r="B19" s="275"/>
      <c r="C19" s="274" t="s">
        <v>184</v>
      </c>
      <c r="D19" s="26">
        <v>1165550</v>
      </c>
      <c r="E19" s="30">
        <v>1022550</v>
      </c>
      <c r="F19" s="268">
        <f>E19-D19</f>
        <v>-143000</v>
      </c>
      <c r="G19" s="266"/>
    </row>
    <row r="20" spans="1:7" ht="18.75" customHeight="1">
      <c r="A20" s="273"/>
      <c r="B20" s="275"/>
      <c r="C20" s="274" t="s">
        <v>185</v>
      </c>
      <c r="D20" s="26">
        <v>147381</v>
      </c>
      <c r="E20" s="30">
        <v>146580</v>
      </c>
      <c r="F20" s="268">
        <f>E20-D20</f>
        <v>-801</v>
      </c>
      <c r="G20" s="266"/>
    </row>
    <row r="21" spans="1:7" ht="18.75" customHeight="1">
      <c r="A21" s="273"/>
      <c r="B21" s="275"/>
      <c r="C21" s="274" t="s">
        <v>186</v>
      </c>
      <c r="D21" s="26">
        <v>10300</v>
      </c>
      <c r="E21" s="30">
        <v>17821</v>
      </c>
      <c r="F21" s="268">
        <f>E21-D21</f>
        <v>7521</v>
      </c>
      <c r="G21" s="266"/>
    </row>
    <row r="22" spans="1:7" ht="18.75" customHeight="1">
      <c r="A22" s="250" t="s">
        <v>187</v>
      </c>
      <c r="B22" s="276"/>
      <c r="C22" s="277"/>
      <c r="D22" s="42">
        <f>D23</f>
        <v>202915</v>
      </c>
      <c r="E22" s="278">
        <f>E23</f>
        <v>204500</v>
      </c>
      <c r="F22" s="42">
        <f>F23</f>
        <v>1585</v>
      </c>
      <c r="G22" s="279"/>
    </row>
    <row r="23" spans="1:7" ht="18.75" customHeight="1">
      <c r="A23" s="273"/>
      <c r="B23" s="272" t="s">
        <v>187</v>
      </c>
      <c r="C23" s="280"/>
      <c r="D23" s="36">
        <f>SUM(D24:D25)</f>
        <v>202915</v>
      </c>
      <c r="E23" s="39">
        <f>SUM(E24:E25)</f>
        <v>204500</v>
      </c>
      <c r="F23" s="36">
        <f>SUM(F24:F25)</f>
        <v>1585</v>
      </c>
      <c r="G23" s="281"/>
    </row>
    <row r="24" spans="1:7" ht="18.75" customHeight="1">
      <c r="A24" s="273"/>
      <c r="B24" s="275"/>
      <c r="C24" s="280" t="s">
        <v>188</v>
      </c>
      <c r="D24" s="26">
        <v>112915</v>
      </c>
      <c r="E24" s="30">
        <v>116500</v>
      </c>
      <c r="F24" s="36">
        <f>E24-D24</f>
        <v>3585</v>
      </c>
      <c r="G24" s="281"/>
    </row>
    <row r="25" spans="1:7" ht="18.75" customHeight="1">
      <c r="A25" s="293"/>
      <c r="B25" s="294"/>
      <c r="C25" s="274" t="s">
        <v>189</v>
      </c>
      <c r="D25" s="26">
        <v>90000</v>
      </c>
      <c r="E25" s="30">
        <v>88000</v>
      </c>
      <c r="F25" s="36">
        <f>E25-D25</f>
        <v>-2000</v>
      </c>
      <c r="G25" s="266"/>
    </row>
    <row r="26" spans="1:7" ht="18.75" customHeight="1">
      <c r="A26" s="250" t="s">
        <v>190</v>
      </c>
      <c r="B26" s="288"/>
      <c r="C26" s="289"/>
      <c r="D26" s="20">
        <f>D27</f>
        <v>0</v>
      </c>
      <c r="E26" s="262">
        <f>E27</f>
        <v>0</v>
      </c>
      <c r="F26" s="20">
        <v>0</v>
      </c>
      <c r="G26" s="290"/>
    </row>
    <row r="27" spans="1:7" ht="18.75" customHeight="1">
      <c r="A27" s="273"/>
      <c r="B27" s="291" t="s">
        <v>190</v>
      </c>
      <c r="C27" s="292"/>
      <c r="D27" s="70">
        <f>SUM(D28:D29)</f>
        <v>0</v>
      </c>
      <c r="E27" s="71">
        <f>SUM(E28:E29)</f>
        <v>0</v>
      </c>
      <c r="F27" s="70">
        <v>0</v>
      </c>
      <c r="G27" s="246"/>
    </row>
    <row r="28" spans="1:7" ht="18.75" customHeight="1">
      <c r="A28" s="273"/>
      <c r="B28" s="275"/>
      <c r="C28" s="292" t="s">
        <v>191</v>
      </c>
      <c r="D28" s="70">
        <v>0</v>
      </c>
      <c r="E28" s="71">
        <v>0</v>
      </c>
      <c r="F28" s="268">
        <f>E28-D28</f>
        <v>0</v>
      </c>
      <c r="G28" s="246"/>
    </row>
    <row r="29" spans="1:7" ht="18.75" customHeight="1">
      <c r="A29" s="293"/>
      <c r="B29" s="294"/>
      <c r="C29" s="292" t="s">
        <v>192</v>
      </c>
      <c r="D29" s="70">
        <v>0</v>
      </c>
      <c r="E29" s="71">
        <v>0</v>
      </c>
      <c r="F29" s="268">
        <f>E29-D29</f>
        <v>0</v>
      </c>
      <c r="G29" s="246"/>
    </row>
    <row r="30" spans="1:7" ht="18.75" customHeight="1">
      <c r="A30" s="295" t="s">
        <v>193</v>
      </c>
      <c r="B30" s="296"/>
      <c r="C30" s="296"/>
      <c r="D30" s="107">
        <f>D31</f>
        <v>166680</v>
      </c>
      <c r="E30" s="297">
        <f>E31</f>
        <v>166680</v>
      </c>
      <c r="F30" s="107">
        <f>F31</f>
        <v>0</v>
      </c>
      <c r="G30" s="298"/>
    </row>
    <row r="31" spans="1:7" ht="18.75" customHeight="1">
      <c r="A31" s="273"/>
      <c r="B31" s="299" t="s">
        <v>193</v>
      </c>
      <c r="C31" s="292"/>
      <c r="D31" s="70">
        <f>SUM(D32:D34)</f>
        <v>166680</v>
      </c>
      <c r="E31" s="71">
        <f>SUM(E32:E34)</f>
        <v>166680</v>
      </c>
      <c r="F31" s="70">
        <f>SUM(F32:F34)</f>
        <v>0</v>
      </c>
      <c r="G31" s="246"/>
    </row>
    <row r="32" spans="1:7" ht="18.75" customHeight="1">
      <c r="A32" s="273"/>
      <c r="B32" s="275"/>
      <c r="C32" s="300" t="s">
        <v>194</v>
      </c>
      <c r="D32" s="26">
        <v>0</v>
      </c>
      <c r="E32" s="30">
        <v>0</v>
      </c>
      <c r="F32" s="268">
        <f>E32-D32</f>
        <v>0</v>
      </c>
      <c r="G32" s="301"/>
    </row>
    <row r="33" spans="1:7" ht="18.75" customHeight="1">
      <c r="A33" s="273"/>
      <c r="B33" s="291"/>
      <c r="C33" s="274" t="s">
        <v>195</v>
      </c>
      <c r="D33" s="70">
        <v>166680</v>
      </c>
      <c r="E33" s="71">
        <v>166680</v>
      </c>
      <c r="F33" s="268">
        <f>E33-D33</f>
        <v>0</v>
      </c>
      <c r="G33" s="266"/>
    </row>
    <row r="34" spans="1:7" ht="18.75" customHeight="1">
      <c r="A34" s="293"/>
      <c r="B34" s="302"/>
      <c r="C34" s="303" t="s">
        <v>33</v>
      </c>
      <c r="D34" s="26">
        <v>0</v>
      </c>
      <c r="E34" s="30">
        <v>0</v>
      </c>
      <c r="F34" s="268">
        <f>E34-D34</f>
        <v>0</v>
      </c>
      <c r="G34" s="266"/>
    </row>
    <row r="35" spans="1:7" ht="18.75" customHeight="1">
      <c r="A35" s="295" t="s">
        <v>197</v>
      </c>
      <c r="B35" s="385"/>
      <c r="C35" s="389"/>
      <c r="D35" s="107">
        <f>D36</f>
        <v>355460</v>
      </c>
      <c r="E35" s="297">
        <f>E36</f>
        <v>0</v>
      </c>
      <c r="F35" s="107">
        <f>F36</f>
        <v>-355460</v>
      </c>
      <c r="G35" s="386"/>
    </row>
    <row r="36" spans="1:7" s="14" customFormat="1" ht="18.75" customHeight="1">
      <c r="A36" s="306"/>
      <c r="B36" s="272" t="s">
        <v>197</v>
      </c>
      <c r="C36" s="307"/>
      <c r="D36" s="26">
        <f>SUM(D37:D41)</f>
        <v>355460</v>
      </c>
      <c r="E36" s="30">
        <f>SUM(E37:E41)</f>
        <v>0</v>
      </c>
      <c r="F36" s="26">
        <f>SUM(F37:F41)</f>
        <v>-355460</v>
      </c>
      <c r="G36" s="308"/>
    </row>
    <row r="37" spans="1:7" ht="18.75" customHeight="1" thickBot="1">
      <c r="A37" s="390"/>
      <c r="B37" s="283"/>
      <c r="C37" s="391" t="s">
        <v>198</v>
      </c>
      <c r="D37" s="61">
        <v>104145</v>
      </c>
      <c r="E37" s="62">
        <v>0</v>
      </c>
      <c r="F37" s="321">
        <f>E37-D37</f>
        <v>-104145</v>
      </c>
      <c r="G37" s="285"/>
    </row>
    <row r="38" spans="1:7" s="14" customFormat="1" ht="18" customHeight="1" thickBot="1">
      <c r="A38" s="286" t="s">
        <v>158</v>
      </c>
      <c r="B38" s="286"/>
      <c r="C38" s="286"/>
      <c r="D38" s="53"/>
      <c r="E38" s="2"/>
      <c r="F38" s="54"/>
      <c r="G38" s="239" t="s">
        <v>159</v>
      </c>
    </row>
    <row r="39" spans="1:7" ht="30" customHeight="1">
      <c r="A39" s="240" t="s">
        <v>160</v>
      </c>
      <c r="B39" s="241" t="s">
        <v>161</v>
      </c>
      <c r="C39" s="241" t="s">
        <v>162</v>
      </c>
      <c r="D39" s="55" t="s">
        <v>6</v>
      </c>
      <c r="E39" s="11" t="s">
        <v>7</v>
      </c>
      <c r="F39" s="287" t="s">
        <v>163</v>
      </c>
      <c r="G39" s="243" t="s">
        <v>164</v>
      </c>
    </row>
    <row r="40" spans="1:7" s="311" customFormat="1" ht="18.75" customHeight="1">
      <c r="A40" s="306" t="s">
        <v>341</v>
      </c>
      <c r="B40" s="275" t="s">
        <v>341</v>
      </c>
      <c r="C40" s="310" t="s">
        <v>199</v>
      </c>
      <c r="D40" s="36">
        <v>251315</v>
      </c>
      <c r="E40" s="39">
        <v>0</v>
      </c>
      <c r="F40" s="268">
        <f t="shared" ref="F40:F47" si="0">E40-D40</f>
        <v>-251315</v>
      </c>
      <c r="G40" s="281"/>
    </row>
    <row r="41" spans="1:7" ht="18.75" customHeight="1">
      <c r="A41" s="306"/>
      <c r="B41" s="275"/>
      <c r="C41" s="309" t="s">
        <v>200</v>
      </c>
      <c r="D41" s="36">
        <v>0</v>
      </c>
      <c r="E41" s="39">
        <v>0</v>
      </c>
      <c r="F41" s="268">
        <f t="shared" si="0"/>
        <v>0</v>
      </c>
      <c r="G41" s="281"/>
    </row>
    <row r="42" spans="1:7" ht="18.75" customHeight="1">
      <c r="A42" s="250" t="s">
        <v>201</v>
      </c>
      <c r="B42" s="261"/>
      <c r="C42" s="261"/>
      <c r="D42" s="20">
        <f>D43</f>
        <v>31160</v>
      </c>
      <c r="E42" s="262">
        <f>E43</f>
        <v>29063</v>
      </c>
      <c r="F42" s="20">
        <f t="shared" si="0"/>
        <v>-2097</v>
      </c>
      <c r="G42" s="263"/>
    </row>
    <row r="43" spans="1:7" ht="18.75" customHeight="1">
      <c r="A43" s="273"/>
      <c r="B43" s="272" t="s">
        <v>201</v>
      </c>
      <c r="C43" s="312"/>
      <c r="D43" s="26">
        <f>SUM(D44:D46)</f>
        <v>31160</v>
      </c>
      <c r="E43" s="30">
        <f>SUM(E44:E46)</f>
        <v>29063</v>
      </c>
      <c r="F43" s="26">
        <f t="shared" si="0"/>
        <v>-2097</v>
      </c>
      <c r="G43" s="266"/>
    </row>
    <row r="44" spans="1:7" ht="18.75" customHeight="1">
      <c r="A44" s="273"/>
      <c r="B44" s="275"/>
      <c r="C44" s="312" t="s">
        <v>202</v>
      </c>
      <c r="D44" s="26">
        <v>1000</v>
      </c>
      <c r="E44" s="30">
        <v>1000</v>
      </c>
      <c r="F44" s="268">
        <f t="shared" si="0"/>
        <v>0</v>
      </c>
      <c r="G44" s="266"/>
    </row>
    <row r="45" spans="1:7" ht="18.75" customHeight="1">
      <c r="A45" s="273"/>
      <c r="B45" s="275"/>
      <c r="C45" s="274" t="s">
        <v>203</v>
      </c>
      <c r="D45" s="26">
        <v>7000</v>
      </c>
      <c r="E45" s="30">
        <v>7000</v>
      </c>
      <c r="F45" s="268">
        <f t="shared" si="0"/>
        <v>0</v>
      </c>
      <c r="G45" s="266"/>
    </row>
    <row r="46" spans="1:7" ht="18.75" customHeight="1">
      <c r="A46" s="293"/>
      <c r="B46" s="294"/>
      <c r="C46" s="274" t="s">
        <v>204</v>
      </c>
      <c r="D46" s="26">
        <v>23160</v>
      </c>
      <c r="E46" s="30">
        <v>21063</v>
      </c>
      <c r="F46" s="268">
        <f t="shared" si="0"/>
        <v>-2097</v>
      </c>
      <c r="G46" s="266"/>
    </row>
    <row r="47" spans="1:7" s="392" customFormat="1" ht="18.75" customHeight="1">
      <c r="A47" s="636" t="s">
        <v>342</v>
      </c>
      <c r="B47" s="637"/>
      <c r="C47" s="638"/>
      <c r="D47" s="313">
        <f>D48+D51+D54+D58+D61+D65</f>
        <v>206616</v>
      </c>
      <c r="E47" s="314">
        <f>E48+E51+E54+E58+E61+E65</f>
        <v>182892</v>
      </c>
      <c r="F47" s="313">
        <f t="shared" si="0"/>
        <v>-23724</v>
      </c>
      <c r="G47" s="315"/>
    </row>
    <row r="48" spans="1:7" s="392" customFormat="1" ht="18.75" customHeight="1">
      <c r="A48" s="250" t="s">
        <v>14</v>
      </c>
      <c r="B48" s="261"/>
      <c r="C48" s="261"/>
      <c r="D48" s="20">
        <f>D49</f>
        <v>25250</v>
      </c>
      <c r="E48" s="262">
        <f>E49</f>
        <v>24890</v>
      </c>
      <c r="F48" s="20">
        <f>F49</f>
        <v>-360</v>
      </c>
      <c r="G48" s="263"/>
    </row>
    <row r="49" spans="1:7" s="392" customFormat="1" ht="18.75" customHeight="1">
      <c r="A49" s="273"/>
      <c r="B49" s="256" t="s">
        <v>14</v>
      </c>
      <c r="C49" s="292"/>
      <c r="D49" s="70">
        <f>SUM(D50:D50)</f>
        <v>25250</v>
      </c>
      <c r="E49" s="71">
        <f>SUM(E50:E50)</f>
        <v>24890</v>
      </c>
      <c r="F49" s="70">
        <f>SUM(F50:F50)</f>
        <v>-360</v>
      </c>
      <c r="G49" s="246"/>
    </row>
    <row r="50" spans="1:7" s="392" customFormat="1" ht="18.75" customHeight="1">
      <c r="A50" s="273"/>
      <c r="B50" s="275"/>
      <c r="C50" s="300" t="s">
        <v>343</v>
      </c>
      <c r="D50" s="26">
        <v>25250</v>
      </c>
      <c r="E50" s="30">
        <v>24890</v>
      </c>
      <c r="F50" s="326">
        <f>E50-D50</f>
        <v>-360</v>
      </c>
      <c r="G50" s="301"/>
    </row>
    <row r="51" spans="1:7" s="392" customFormat="1" ht="18.75" customHeight="1">
      <c r="A51" s="250" t="s">
        <v>17</v>
      </c>
      <c r="B51" s="261"/>
      <c r="C51" s="261"/>
      <c r="D51" s="20">
        <f>D52</f>
        <v>143336</v>
      </c>
      <c r="E51" s="262">
        <f>E52</f>
        <v>143336</v>
      </c>
      <c r="F51" s="20">
        <f>F52</f>
        <v>0</v>
      </c>
      <c r="G51" s="263"/>
    </row>
    <row r="52" spans="1:7" s="393" customFormat="1" ht="18.75" customHeight="1">
      <c r="A52" s="273"/>
      <c r="B52" s="256" t="s">
        <v>17</v>
      </c>
      <c r="C52" s="292"/>
      <c r="D52" s="70">
        <f>SUM(D53:D53)</f>
        <v>143336</v>
      </c>
      <c r="E52" s="71">
        <f>SUM(E53:E53)</f>
        <v>143336</v>
      </c>
      <c r="F52" s="70">
        <f>SUM(F53:F53)</f>
        <v>0</v>
      </c>
      <c r="G52" s="246"/>
    </row>
    <row r="53" spans="1:7" s="393" customFormat="1" ht="18.75" customHeight="1">
      <c r="A53" s="293"/>
      <c r="B53" s="394"/>
      <c r="C53" s="300" t="s">
        <v>307</v>
      </c>
      <c r="D53" s="26">
        <v>143336</v>
      </c>
      <c r="E53" s="30">
        <v>143336</v>
      </c>
      <c r="F53" s="268">
        <f>E53-D53</f>
        <v>0</v>
      </c>
      <c r="G53" s="301"/>
    </row>
    <row r="54" spans="1:7" s="392" customFormat="1" ht="18.75" customHeight="1">
      <c r="A54" s="250" t="s">
        <v>22</v>
      </c>
      <c r="B54" s="261"/>
      <c r="C54" s="261"/>
      <c r="D54" s="20">
        <f>D55</f>
        <v>5578</v>
      </c>
      <c r="E54" s="262">
        <f>E55</f>
        <v>5046</v>
      </c>
      <c r="F54" s="20">
        <f>F55</f>
        <v>-532</v>
      </c>
      <c r="G54" s="263"/>
    </row>
    <row r="55" spans="1:7" s="392" customFormat="1" ht="18.75" customHeight="1">
      <c r="A55" s="273"/>
      <c r="B55" s="256" t="s">
        <v>22</v>
      </c>
      <c r="C55" s="327"/>
      <c r="D55" s="26">
        <f>SUM(D56:D57)</f>
        <v>5578</v>
      </c>
      <c r="E55" s="30">
        <f>SUM(E56:E57)</f>
        <v>5046</v>
      </c>
      <c r="F55" s="26">
        <f>E55-D55</f>
        <v>-532</v>
      </c>
      <c r="G55" s="266"/>
    </row>
    <row r="56" spans="1:7" s="392" customFormat="1" ht="18.75" customHeight="1">
      <c r="A56" s="273"/>
      <c r="B56" s="342"/>
      <c r="C56" s="327" t="s">
        <v>344</v>
      </c>
      <c r="D56" s="26">
        <v>1000</v>
      </c>
      <c r="E56" s="30">
        <v>1000</v>
      </c>
      <c r="F56" s="26">
        <f>E56-D56</f>
        <v>0</v>
      </c>
      <c r="G56" s="266"/>
    </row>
    <row r="57" spans="1:7" ht="18.75" customHeight="1">
      <c r="A57" s="293"/>
      <c r="B57" s="394"/>
      <c r="C57" s="327" t="s">
        <v>23</v>
      </c>
      <c r="D57" s="26">
        <v>4578</v>
      </c>
      <c r="E57" s="30">
        <v>4046</v>
      </c>
      <c r="F57" s="268">
        <f>E57-D57</f>
        <v>-532</v>
      </c>
      <c r="G57" s="266"/>
    </row>
    <row r="58" spans="1:7" ht="18.75" customHeight="1">
      <c r="A58" s="250" t="s">
        <v>30</v>
      </c>
      <c r="B58" s="261"/>
      <c r="C58" s="261"/>
      <c r="D58" s="20">
        <f>D59</f>
        <v>8680</v>
      </c>
      <c r="E58" s="262">
        <f>E59</f>
        <v>8120</v>
      </c>
      <c r="F58" s="20">
        <f>F59</f>
        <v>-560</v>
      </c>
      <c r="G58" s="263"/>
    </row>
    <row r="59" spans="1:7" ht="18.75" customHeight="1">
      <c r="A59" s="273"/>
      <c r="B59" s="299" t="s">
        <v>30</v>
      </c>
      <c r="C59" s="292"/>
      <c r="D59" s="70">
        <f>SUM(D60:D60)</f>
        <v>8680</v>
      </c>
      <c r="E59" s="71">
        <f>SUM(E60:E60)</f>
        <v>8120</v>
      </c>
      <c r="F59" s="70">
        <f>SUM(F60:F60)</f>
        <v>-560</v>
      </c>
      <c r="G59" s="246"/>
    </row>
    <row r="60" spans="1:7" ht="18.75" customHeight="1">
      <c r="A60" s="273"/>
      <c r="B60" s="275"/>
      <c r="C60" s="300" t="s">
        <v>31</v>
      </c>
      <c r="D60" s="70">
        <v>8680</v>
      </c>
      <c r="E60" s="71">
        <v>8120</v>
      </c>
      <c r="F60" s="268">
        <f>E60-D60</f>
        <v>-560</v>
      </c>
      <c r="G60" s="301"/>
    </row>
    <row r="61" spans="1:7" ht="18.75" customHeight="1">
      <c r="A61" s="250" t="s">
        <v>197</v>
      </c>
      <c r="B61" s="304"/>
      <c r="C61" s="305"/>
      <c r="D61" s="20">
        <f>D62</f>
        <v>22272</v>
      </c>
      <c r="E61" s="262">
        <f>E62</f>
        <v>0</v>
      </c>
      <c r="F61" s="20">
        <f>F62</f>
        <v>-22272</v>
      </c>
      <c r="G61" s="290"/>
    </row>
    <row r="62" spans="1:7" ht="18.75" customHeight="1">
      <c r="A62" s="306"/>
      <c r="B62" s="272" t="s">
        <v>197</v>
      </c>
      <c r="C62" s="307"/>
      <c r="D62" s="26">
        <f>SUM(D63:D64)</f>
        <v>22272</v>
      </c>
      <c r="E62" s="30">
        <f>SUM(E63:E64)</f>
        <v>0</v>
      </c>
      <c r="F62" s="26">
        <f>SUM(F63:F64)</f>
        <v>-22272</v>
      </c>
      <c r="G62" s="308"/>
    </row>
    <row r="63" spans="1:7" ht="18.75" customHeight="1">
      <c r="A63" s="306"/>
      <c r="B63" s="275"/>
      <c r="C63" s="309" t="s">
        <v>345</v>
      </c>
      <c r="D63" s="26">
        <v>20216</v>
      </c>
      <c r="E63" s="30">
        <v>0</v>
      </c>
      <c r="F63" s="268">
        <f>E63-D63</f>
        <v>-20216</v>
      </c>
      <c r="G63" s="281"/>
    </row>
    <row r="64" spans="1:7" ht="18.75" customHeight="1">
      <c r="A64" s="306"/>
      <c r="B64" s="275"/>
      <c r="C64" s="309" t="s">
        <v>346</v>
      </c>
      <c r="D64" s="70">
        <v>2056</v>
      </c>
      <c r="E64" s="71">
        <v>0</v>
      </c>
      <c r="F64" s="268">
        <f>E64-D64</f>
        <v>-2056</v>
      </c>
      <c r="G64" s="281"/>
    </row>
    <row r="65" spans="1:7" s="14" customFormat="1" ht="18.75" customHeight="1">
      <c r="A65" s="250" t="s">
        <v>201</v>
      </c>
      <c r="B65" s="261"/>
      <c r="C65" s="261"/>
      <c r="D65" s="107">
        <f>D66</f>
        <v>1500</v>
      </c>
      <c r="E65" s="297">
        <f>E66</f>
        <v>1500</v>
      </c>
      <c r="F65" s="20">
        <f>F66</f>
        <v>0</v>
      </c>
      <c r="G65" s="263"/>
    </row>
    <row r="66" spans="1:7" ht="18.75" customHeight="1">
      <c r="A66" s="273"/>
      <c r="B66" s="272" t="s">
        <v>201</v>
      </c>
      <c r="C66" s="312"/>
      <c r="D66" s="26">
        <f>SUM(D67:D68)</f>
        <v>1500</v>
      </c>
      <c r="E66" s="30">
        <f>SUM(E67:E68)</f>
        <v>1500</v>
      </c>
      <c r="F66" s="26">
        <f>SUM(F67:F68)</f>
        <v>0</v>
      </c>
      <c r="G66" s="266"/>
    </row>
    <row r="67" spans="1:7" ht="18.75" customHeight="1">
      <c r="A67" s="273"/>
      <c r="B67" s="275"/>
      <c r="C67" s="312" t="s">
        <v>39</v>
      </c>
      <c r="D67" s="26">
        <v>500</v>
      </c>
      <c r="E67" s="30">
        <v>500</v>
      </c>
      <c r="F67" s="268">
        <f>E67-D67</f>
        <v>0</v>
      </c>
      <c r="G67" s="266"/>
    </row>
    <row r="68" spans="1:7" ht="18.75" customHeight="1" thickBot="1">
      <c r="A68" s="282"/>
      <c r="B68" s="283"/>
      <c r="C68" s="356" t="s">
        <v>38</v>
      </c>
      <c r="D68" s="61">
        <v>1000</v>
      </c>
      <c r="E68" s="62">
        <v>1000</v>
      </c>
      <c r="F68" s="321">
        <f>E68-D68</f>
        <v>0</v>
      </c>
      <c r="G68" s="285"/>
    </row>
    <row r="69" spans="1:7" ht="18" customHeight="1" thickBot="1">
      <c r="A69" s="330" t="s">
        <v>209</v>
      </c>
      <c r="B69" s="330"/>
      <c r="C69" s="330"/>
      <c r="D69" s="331"/>
      <c r="E69" s="332"/>
      <c r="F69" s="333"/>
      <c r="G69" s="334" t="s">
        <v>159</v>
      </c>
    </row>
    <row r="70" spans="1:7" ht="30" customHeight="1">
      <c r="A70" s="240" t="s">
        <v>160</v>
      </c>
      <c r="B70" s="241" t="s">
        <v>161</v>
      </c>
      <c r="C70" s="241" t="s">
        <v>162</v>
      </c>
      <c r="D70" s="55" t="s">
        <v>6</v>
      </c>
      <c r="E70" s="11" t="s">
        <v>7</v>
      </c>
      <c r="F70" s="287" t="s">
        <v>163</v>
      </c>
      <c r="G70" s="243" t="s">
        <v>164</v>
      </c>
    </row>
    <row r="71" spans="1:7" ht="24.75" customHeight="1">
      <c r="A71" s="626" t="s">
        <v>285</v>
      </c>
      <c r="B71" s="627"/>
      <c r="C71" s="628"/>
      <c r="D71" s="244">
        <f>D72+D128</f>
        <v>2660422</v>
      </c>
      <c r="E71" s="245">
        <f>E72+E128</f>
        <v>2116976</v>
      </c>
      <c r="F71" s="244">
        <f>E71-D71</f>
        <v>-543446</v>
      </c>
      <c r="G71" s="246"/>
    </row>
    <row r="72" spans="1:7" ht="24.75" customHeight="1">
      <c r="A72" s="636" t="s">
        <v>336</v>
      </c>
      <c r="B72" s="637"/>
      <c r="C72" s="638"/>
      <c r="D72" s="335">
        <f>D73+D93+D98+D111+D114+D118+D121+D125</f>
        <v>2453806</v>
      </c>
      <c r="E72" s="336">
        <f>E73+E93+E98+E111+E114+E118+E121+E125</f>
        <v>1934084</v>
      </c>
      <c r="F72" s="335">
        <f>E72-D72</f>
        <v>-519722</v>
      </c>
      <c r="G72" s="249"/>
    </row>
    <row r="73" spans="1:7" ht="18.75" customHeight="1">
      <c r="A73" s="250" t="s">
        <v>211</v>
      </c>
      <c r="B73" s="261"/>
      <c r="C73" s="261"/>
      <c r="D73" s="20">
        <f>D74++D81+D85</f>
        <v>1246679</v>
      </c>
      <c r="E73" s="262">
        <f>E74++E81+E85</f>
        <v>1155941</v>
      </c>
      <c r="F73" s="20">
        <f>E73-D73</f>
        <v>-90738</v>
      </c>
      <c r="G73" s="263"/>
    </row>
    <row r="74" spans="1:7" ht="18.75" customHeight="1">
      <c r="A74" s="273"/>
      <c r="B74" s="272" t="s">
        <v>212</v>
      </c>
      <c r="C74" s="312"/>
      <c r="D74" s="26">
        <f>SUM(D75:D80)</f>
        <v>1096293</v>
      </c>
      <c r="E74" s="30">
        <f>SUM(E75:E80)</f>
        <v>1026628</v>
      </c>
      <c r="F74" s="26">
        <f>SUM(F75:F80)</f>
        <v>-69665</v>
      </c>
      <c r="G74" s="266"/>
    </row>
    <row r="75" spans="1:7" ht="18.75" customHeight="1">
      <c r="A75" s="273"/>
      <c r="B75" s="275"/>
      <c r="C75" s="312" t="s">
        <v>213</v>
      </c>
      <c r="D75" s="70">
        <v>616853</v>
      </c>
      <c r="E75" s="71">
        <v>626079</v>
      </c>
      <c r="F75" s="26">
        <f t="shared" ref="F75:F84" si="1">E75-D75</f>
        <v>9226</v>
      </c>
      <c r="G75" s="266"/>
    </row>
    <row r="76" spans="1:7" ht="18.75" customHeight="1">
      <c r="A76" s="273"/>
      <c r="B76" s="275"/>
      <c r="C76" s="312" t="s">
        <v>47</v>
      </c>
      <c r="D76" s="70">
        <v>273800</v>
      </c>
      <c r="E76" s="71">
        <v>206474</v>
      </c>
      <c r="F76" s="26">
        <f t="shared" si="1"/>
        <v>-67326</v>
      </c>
      <c r="G76" s="266"/>
    </row>
    <row r="77" spans="1:7" ht="18.75" customHeight="1">
      <c r="A77" s="273"/>
      <c r="B77" s="275"/>
      <c r="C77" s="294" t="s">
        <v>287</v>
      </c>
      <c r="D77" s="70">
        <v>0</v>
      </c>
      <c r="E77" s="71">
        <v>0</v>
      </c>
      <c r="F77" s="26">
        <f t="shared" si="1"/>
        <v>0</v>
      </c>
      <c r="G77" s="246"/>
    </row>
    <row r="78" spans="1:7" ht="18.75" customHeight="1">
      <c r="A78" s="255"/>
      <c r="B78" s="275"/>
      <c r="C78" s="294" t="s">
        <v>49</v>
      </c>
      <c r="D78" s="70">
        <v>97972</v>
      </c>
      <c r="E78" s="71">
        <v>91581</v>
      </c>
      <c r="F78" s="26">
        <f t="shared" si="1"/>
        <v>-6391</v>
      </c>
      <c r="G78" s="246"/>
    </row>
    <row r="79" spans="1:7" ht="18.75" customHeight="1">
      <c r="A79" s="273"/>
      <c r="B79" s="275"/>
      <c r="C79" s="312" t="s">
        <v>50</v>
      </c>
      <c r="D79" s="70">
        <v>92958</v>
      </c>
      <c r="E79" s="71">
        <v>86894</v>
      </c>
      <c r="F79" s="26">
        <f t="shared" si="1"/>
        <v>-6064</v>
      </c>
      <c r="G79" s="266"/>
    </row>
    <row r="80" spans="1:7" ht="18.75" customHeight="1">
      <c r="A80" s="255"/>
      <c r="B80" s="275"/>
      <c r="C80" s="312" t="s">
        <v>51</v>
      </c>
      <c r="D80" s="70">
        <v>14710</v>
      </c>
      <c r="E80" s="71">
        <v>15600</v>
      </c>
      <c r="F80" s="26">
        <f t="shared" si="1"/>
        <v>890</v>
      </c>
      <c r="G80" s="266"/>
    </row>
    <row r="81" spans="1:7" ht="18.75" customHeight="1">
      <c r="A81" s="273"/>
      <c r="B81" s="272" t="s">
        <v>214</v>
      </c>
      <c r="C81" s="312"/>
      <c r="D81" s="26">
        <f>SUM(D82:D84)</f>
        <v>9300</v>
      </c>
      <c r="E81" s="30">
        <f>SUM(E82:E84)</f>
        <v>6700</v>
      </c>
      <c r="F81" s="26">
        <f t="shared" si="1"/>
        <v>-2600</v>
      </c>
      <c r="G81" s="266"/>
    </row>
    <row r="82" spans="1:7" ht="18.75" customHeight="1">
      <c r="A82" s="255"/>
      <c r="B82" s="275"/>
      <c r="C82" s="312" t="s">
        <v>215</v>
      </c>
      <c r="D82" s="26">
        <v>6400</v>
      </c>
      <c r="E82" s="30">
        <v>3800</v>
      </c>
      <c r="F82" s="26">
        <f t="shared" si="1"/>
        <v>-2600</v>
      </c>
      <c r="G82" s="266"/>
    </row>
    <row r="83" spans="1:7" ht="18.75" customHeight="1">
      <c r="A83" s="273"/>
      <c r="B83" s="275"/>
      <c r="C83" s="294" t="s">
        <v>216</v>
      </c>
      <c r="D83" s="70">
        <v>0</v>
      </c>
      <c r="E83" s="71">
        <v>0</v>
      </c>
      <c r="F83" s="26">
        <f t="shared" si="1"/>
        <v>0</v>
      </c>
      <c r="G83" s="246"/>
    </row>
    <row r="84" spans="1:7" ht="18.75" customHeight="1">
      <c r="A84" s="273"/>
      <c r="B84" s="294"/>
      <c r="C84" s="294" t="s">
        <v>217</v>
      </c>
      <c r="D84" s="26">
        <v>2900</v>
      </c>
      <c r="E84" s="30">
        <v>2900</v>
      </c>
      <c r="F84" s="26">
        <f t="shared" si="1"/>
        <v>0</v>
      </c>
      <c r="G84" s="246"/>
    </row>
    <row r="85" spans="1:7" ht="18.75" customHeight="1">
      <c r="A85" s="273"/>
      <c r="B85" s="272" t="s">
        <v>218</v>
      </c>
      <c r="C85" s="312"/>
      <c r="D85" s="26">
        <f>SUM(D86:D92)</f>
        <v>141086</v>
      </c>
      <c r="E85" s="30">
        <f>SUM(E86:E92)</f>
        <v>122613</v>
      </c>
      <c r="F85" s="26">
        <f>SUM(F86:F92)</f>
        <v>-18473</v>
      </c>
      <c r="G85" s="266"/>
    </row>
    <row r="86" spans="1:7" ht="18.75" customHeight="1">
      <c r="A86" s="273"/>
      <c r="B86" s="275"/>
      <c r="C86" s="312" t="s">
        <v>219</v>
      </c>
      <c r="D86" s="26">
        <v>1200</v>
      </c>
      <c r="E86" s="30">
        <v>360</v>
      </c>
      <c r="F86" s="26">
        <f t="shared" ref="F86:F92" si="2">E86-D86</f>
        <v>-840</v>
      </c>
      <c r="G86" s="266"/>
    </row>
    <row r="87" spans="1:7" ht="18.75" customHeight="1">
      <c r="A87" s="273"/>
      <c r="B87" s="275"/>
      <c r="C87" s="339" t="s">
        <v>220</v>
      </c>
      <c r="D87" s="26">
        <v>43174</v>
      </c>
      <c r="E87" s="30">
        <v>42245</v>
      </c>
      <c r="F87" s="26">
        <f t="shared" si="2"/>
        <v>-929</v>
      </c>
      <c r="G87" s="266"/>
    </row>
    <row r="88" spans="1:7" ht="18.75" customHeight="1">
      <c r="A88" s="273"/>
      <c r="B88" s="275"/>
      <c r="C88" s="312" t="s">
        <v>221</v>
      </c>
      <c r="D88" s="26">
        <v>29800</v>
      </c>
      <c r="E88" s="30">
        <v>21900</v>
      </c>
      <c r="F88" s="26">
        <f t="shared" si="2"/>
        <v>-7900</v>
      </c>
      <c r="G88" s="266"/>
    </row>
    <row r="89" spans="1:7" ht="18.75" customHeight="1">
      <c r="A89" s="273"/>
      <c r="B89" s="275"/>
      <c r="C89" s="312" t="s">
        <v>222</v>
      </c>
      <c r="D89" s="70">
        <v>10530</v>
      </c>
      <c r="E89" s="71">
        <v>10330</v>
      </c>
      <c r="F89" s="26">
        <f t="shared" si="2"/>
        <v>-200</v>
      </c>
      <c r="G89" s="266"/>
    </row>
    <row r="90" spans="1:7" ht="18.75" customHeight="1">
      <c r="A90" s="273"/>
      <c r="B90" s="275"/>
      <c r="C90" s="312" t="s">
        <v>223</v>
      </c>
      <c r="D90" s="70">
        <v>4800</v>
      </c>
      <c r="E90" s="71">
        <v>2400</v>
      </c>
      <c r="F90" s="26">
        <f t="shared" si="2"/>
        <v>-2400</v>
      </c>
      <c r="G90" s="266"/>
    </row>
    <row r="91" spans="1:7" ht="18.75" customHeight="1">
      <c r="A91" s="273"/>
      <c r="B91" s="275"/>
      <c r="C91" s="312" t="s">
        <v>224</v>
      </c>
      <c r="D91" s="26">
        <v>0</v>
      </c>
      <c r="E91" s="30">
        <v>0</v>
      </c>
      <c r="F91" s="26">
        <f t="shared" si="2"/>
        <v>0</v>
      </c>
      <c r="G91" s="266"/>
    </row>
    <row r="92" spans="1:7" ht="18.75" customHeight="1">
      <c r="A92" s="273"/>
      <c r="B92" s="275"/>
      <c r="C92" s="312" t="s">
        <v>225</v>
      </c>
      <c r="D92" s="103">
        <v>51582</v>
      </c>
      <c r="E92" s="104">
        <v>45378</v>
      </c>
      <c r="F92" s="26">
        <f t="shared" si="2"/>
        <v>-6204</v>
      </c>
      <c r="G92" s="266"/>
    </row>
    <row r="93" spans="1:7" ht="18.75" customHeight="1">
      <c r="A93" s="250" t="s">
        <v>226</v>
      </c>
      <c r="B93" s="261"/>
      <c r="C93" s="261"/>
      <c r="D93" s="20">
        <f>D94</f>
        <v>240000</v>
      </c>
      <c r="E93" s="262">
        <f>E94</f>
        <v>32000</v>
      </c>
      <c r="F93" s="20">
        <f>F94</f>
        <v>-208000</v>
      </c>
      <c r="G93" s="263"/>
    </row>
    <row r="94" spans="1:7" ht="18.75" customHeight="1">
      <c r="A94" s="273"/>
      <c r="B94" s="272" t="s">
        <v>227</v>
      </c>
      <c r="C94" s="312"/>
      <c r="D94" s="26">
        <f>SUM(D95:D97)</f>
        <v>240000</v>
      </c>
      <c r="E94" s="30">
        <f>SUM(E95:E97)</f>
        <v>32000</v>
      </c>
      <c r="F94" s="26">
        <f>SUM(F95:F97)</f>
        <v>-208000</v>
      </c>
      <c r="G94" s="266"/>
    </row>
    <row r="95" spans="1:7" ht="18.75" customHeight="1">
      <c r="A95" s="273"/>
      <c r="B95" s="275"/>
      <c r="C95" s="312" t="s">
        <v>227</v>
      </c>
      <c r="D95" s="36">
        <v>10000</v>
      </c>
      <c r="E95" s="39">
        <v>5000</v>
      </c>
      <c r="F95" s="26">
        <f>E95-D95</f>
        <v>-5000</v>
      </c>
      <c r="G95" s="266"/>
    </row>
    <row r="96" spans="1:7" ht="18.75" customHeight="1">
      <c r="A96" s="273"/>
      <c r="B96" s="275"/>
      <c r="C96" s="312" t="s">
        <v>228</v>
      </c>
      <c r="D96" s="36">
        <v>30000</v>
      </c>
      <c r="E96" s="39">
        <v>10000</v>
      </c>
      <c r="F96" s="26">
        <f>E96-D96</f>
        <v>-20000</v>
      </c>
      <c r="G96" s="266"/>
    </row>
    <row r="97" spans="1:7" ht="18.75" customHeight="1">
      <c r="A97" s="273"/>
      <c r="B97" s="275"/>
      <c r="C97" s="256" t="s">
        <v>229</v>
      </c>
      <c r="D97" s="36">
        <v>200000</v>
      </c>
      <c r="E97" s="39">
        <v>17000</v>
      </c>
      <c r="F97" s="26">
        <f>E97-D97</f>
        <v>-183000</v>
      </c>
      <c r="G97" s="281"/>
    </row>
    <row r="98" spans="1:7" ht="18.75" customHeight="1">
      <c r="A98" s="250" t="s">
        <v>230</v>
      </c>
      <c r="B98" s="261"/>
      <c r="C98" s="261"/>
      <c r="D98" s="20">
        <f>D99</f>
        <v>924127</v>
      </c>
      <c r="E98" s="262">
        <f>E99</f>
        <v>736728</v>
      </c>
      <c r="F98" s="20">
        <f>F99</f>
        <v>-187399</v>
      </c>
      <c r="G98" s="263"/>
    </row>
    <row r="99" spans="1:7" ht="18.75" customHeight="1">
      <c r="A99" s="273"/>
      <c r="B99" s="272" t="s">
        <v>230</v>
      </c>
      <c r="C99" s="312"/>
      <c r="D99" s="26">
        <f>SUM(D100:D110)</f>
        <v>924127</v>
      </c>
      <c r="E99" s="26">
        <f>SUM(E100:E110)</f>
        <v>736728</v>
      </c>
      <c r="F99" s="26">
        <f t="shared" ref="F99:F103" si="3">E99-D99</f>
        <v>-187399</v>
      </c>
      <c r="G99" s="266"/>
    </row>
    <row r="100" spans="1:7" ht="18.75" customHeight="1">
      <c r="A100" s="395"/>
      <c r="B100" s="396"/>
      <c r="C100" s="397" t="s">
        <v>347</v>
      </c>
      <c r="D100" s="26">
        <v>103565</v>
      </c>
      <c r="E100" s="30">
        <v>92542</v>
      </c>
      <c r="F100" s="26">
        <f t="shared" si="3"/>
        <v>-11023</v>
      </c>
      <c r="G100" s="266"/>
    </row>
    <row r="101" spans="1:7" ht="18.75" customHeight="1">
      <c r="A101" s="273"/>
      <c r="B101" s="275"/>
      <c r="C101" s="398" t="s">
        <v>348</v>
      </c>
      <c r="D101" s="70">
        <v>105661</v>
      </c>
      <c r="E101" s="71">
        <v>83950</v>
      </c>
      <c r="F101" s="26">
        <f t="shared" si="3"/>
        <v>-21711</v>
      </c>
      <c r="G101" s="266"/>
    </row>
    <row r="102" spans="1:7" ht="18.75" customHeight="1">
      <c r="A102" s="273"/>
      <c r="B102" s="275"/>
      <c r="C102" s="399" t="s">
        <v>339</v>
      </c>
      <c r="D102" s="26">
        <v>93598</v>
      </c>
      <c r="E102" s="30">
        <v>78130</v>
      </c>
      <c r="F102" s="26">
        <f t="shared" si="3"/>
        <v>-15468</v>
      </c>
      <c r="G102" s="266"/>
    </row>
    <row r="103" spans="1:7" ht="18.75" customHeight="1">
      <c r="A103" s="273"/>
      <c r="B103" s="275"/>
      <c r="C103" s="400" t="s">
        <v>340</v>
      </c>
      <c r="D103" s="26">
        <v>32212</v>
      </c>
      <c r="E103" s="30">
        <v>38620</v>
      </c>
      <c r="F103" s="70">
        <f t="shared" si="3"/>
        <v>6408</v>
      </c>
      <c r="G103" s="246"/>
    </row>
    <row r="104" spans="1:7" ht="18.75" customHeight="1">
      <c r="A104" s="273"/>
      <c r="B104" s="275"/>
      <c r="C104" s="401" t="s">
        <v>313</v>
      </c>
      <c r="D104" s="103">
        <v>143565</v>
      </c>
      <c r="E104" s="104">
        <v>111105</v>
      </c>
      <c r="F104" s="70">
        <f>E104-D104</f>
        <v>-32460</v>
      </c>
      <c r="G104" s="246"/>
    </row>
    <row r="105" spans="1:7" ht="18.75" customHeight="1" thickBot="1">
      <c r="A105" s="282"/>
      <c r="B105" s="283"/>
      <c r="C105" s="402" t="s">
        <v>349</v>
      </c>
      <c r="D105" s="61">
        <v>62780</v>
      </c>
      <c r="E105" s="62">
        <v>32430</v>
      </c>
      <c r="F105" s="61">
        <f>E105-D105</f>
        <v>-30350</v>
      </c>
      <c r="G105" s="350"/>
    </row>
    <row r="106" spans="1:7" ht="17.25" customHeight="1" thickBot="1">
      <c r="A106" s="286" t="s">
        <v>209</v>
      </c>
      <c r="B106" s="286"/>
      <c r="C106" s="286"/>
      <c r="D106" s="53"/>
      <c r="E106" s="2"/>
      <c r="F106" s="54"/>
      <c r="G106" s="239" t="s">
        <v>159</v>
      </c>
    </row>
    <row r="107" spans="1:7" ht="30" customHeight="1">
      <c r="A107" s="240" t="s">
        <v>160</v>
      </c>
      <c r="B107" s="241" t="s">
        <v>161</v>
      </c>
      <c r="C107" s="241" t="s">
        <v>162</v>
      </c>
      <c r="D107" s="55" t="s">
        <v>6</v>
      </c>
      <c r="E107" s="11" t="s">
        <v>7</v>
      </c>
      <c r="F107" s="287" t="s">
        <v>163</v>
      </c>
      <c r="G107" s="243" t="s">
        <v>164</v>
      </c>
    </row>
    <row r="108" spans="1:7" ht="24" customHeight="1">
      <c r="A108" s="273" t="s">
        <v>148</v>
      </c>
      <c r="B108" s="275" t="s">
        <v>148</v>
      </c>
      <c r="C108" s="397" t="s">
        <v>350</v>
      </c>
      <c r="D108" s="26">
        <v>128620</v>
      </c>
      <c r="E108" s="30">
        <v>85391</v>
      </c>
      <c r="F108" s="26">
        <f>E108-D108</f>
        <v>-43229</v>
      </c>
      <c r="G108" s="266"/>
    </row>
    <row r="109" spans="1:7" ht="24.6" customHeight="1">
      <c r="A109" s="273"/>
      <c r="B109" s="275"/>
      <c r="C109" s="397" t="s">
        <v>351</v>
      </c>
      <c r="D109" s="26">
        <v>254126</v>
      </c>
      <c r="E109" s="30">
        <v>206039</v>
      </c>
      <c r="F109" s="26">
        <f>E109-D109</f>
        <v>-48087</v>
      </c>
      <c r="G109" s="266"/>
    </row>
    <row r="110" spans="1:7" ht="24.6" customHeight="1">
      <c r="A110" s="273"/>
      <c r="B110" s="275"/>
      <c r="C110" s="397" t="s">
        <v>352</v>
      </c>
      <c r="D110" s="26">
        <v>0</v>
      </c>
      <c r="E110" s="30">
        <v>8521</v>
      </c>
      <c r="F110" s="26">
        <f>E110-D110</f>
        <v>8521</v>
      </c>
      <c r="G110" s="246"/>
    </row>
    <row r="111" spans="1:7" ht="18.75" customHeight="1">
      <c r="A111" s="250" t="s">
        <v>241</v>
      </c>
      <c r="B111" s="276"/>
      <c r="C111" s="261"/>
      <c r="D111" s="20">
        <f>D112+D115</f>
        <v>0</v>
      </c>
      <c r="E111" s="262">
        <f>E112+E115</f>
        <v>0</v>
      </c>
      <c r="F111" s="107">
        <f>F112+F115</f>
        <v>0</v>
      </c>
      <c r="G111" s="298"/>
    </row>
    <row r="112" spans="1:7" ht="18.75" customHeight="1">
      <c r="A112" s="273"/>
      <c r="B112" s="272" t="s">
        <v>241</v>
      </c>
      <c r="C112" s="312"/>
      <c r="D112" s="26">
        <f>D113</f>
        <v>0</v>
      </c>
      <c r="E112" s="30">
        <f>E113</f>
        <v>0</v>
      </c>
      <c r="F112" s="26">
        <f>F113</f>
        <v>0</v>
      </c>
      <c r="G112" s="266"/>
    </row>
    <row r="113" spans="1:7" ht="18.75" customHeight="1">
      <c r="A113" s="273"/>
      <c r="B113" s="275"/>
      <c r="C113" s="312" t="s">
        <v>241</v>
      </c>
      <c r="D113" s="26">
        <v>0</v>
      </c>
      <c r="E113" s="30">
        <v>0</v>
      </c>
      <c r="F113" s="26">
        <f>E113-D113</f>
        <v>0</v>
      </c>
      <c r="G113" s="266"/>
    </row>
    <row r="114" spans="1:7" ht="18.75" customHeight="1">
      <c r="A114" s="250" t="s">
        <v>242</v>
      </c>
      <c r="B114" s="276"/>
      <c r="C114" s="261"/>
      <c r="D114" s="107">
        <f>SUM(D115)</f>
        <v>0</v>
      </c>
      <c r="E114" s="297">
        <f>SUM(E115)</f>
        <v>0</v>
      </c>
      <c r="F114" s="20">
        <f>E114-D114</f>
        <v>0</v>
      </c>
      <c r="G114" s="298"/>
    </row>
    <row r="115" spans="1:7" ht="18.75" customHeight="1">
      <c r="A115" s="273"/>
      <c r="B115" s="272" t="s">
        <v>243</v>
      </c>
      <c r="C115" s="312"/>
      <c r="D115" s="26">
        <f>SUM(D116:D117)</f>
        <v>0</v>
      </c>
      <c r="E115" s="30">
        <f>SUM(E116:E117)</f>
        <v>0</v>
      </c>
      <c r="F115" s="26">
        <f>SUM(F116:F117)</f>
        <v>0</v>
      </c>
      <c r="G115" s="266"/>
    </row>
    <row r="116" spans="1:7" ht="18.75" customHeight="1">
      <c r="A116" s="273"/>
      <c r="B116" s="275"/>
      <c r="C116" s="312" t="s">
        <v>244</v>
      </c>
      <c r="D116" s="26">
        <v>0</v>
      </c>
      <c r="E116" s="30">
        <v>0</v>
      </c>
      <c r="F116" s="26">
        <f>E116-D116</f>
        <v>0</v>
      </c>
      <c r="G116" s="266"/>
    </row>
    <row r="117" spans="1:7" ht="18.75" customHeight="1">
      <c r="A117" s="273"/>
      <c r="B117" s="275"/>
      <c r="C117" s="312" t="s">
        <v>245</v>
      </c>
      <c r="D117" s="26">
        <v>0</v>
      </c>
      <c r="E117" s="30">
        <v>0</v>
      </c>
      <c r="F117" s="26">
        <f>E117-D117</f>
        <v>0</v>
      </c>
      <c r="G117" s="266"/>
    </row>
    <row r="118" spans="1:7" ht="18.75" customHeight="1">
      <c r="A118" s="250" t="s">
        <v>246</v>
      </c>
      <c r="B118" s="261"/>
      <c r="C118" s="261"/>
      <c r="D118" s="20">
        <f>D119</f>
        <v>1109</v>
      </c>
      <c r="E118" s="262">
        <f>E119</f>
        <v>1000</v>
      </c>
      <c r="F118" s="20">
        <f>F119</f>
        <v>-109</v>
      </c>
      <c r="G118" s="263"/>
    </row>
    <row r="119" spans="1:7" ht="18.75" customHeight="1">
      <c r="A119" s="273"/>
      <c r="B119" s="272" t="s">
        <v>246</v>
      </c>
      <c r="C119" s="312"/>
      <c r="D119" s="26">
        <f>D120</f>
        <v>1109</v>
      </c>
      <c r="E119" s="30">
        <f>E120</f>
        <v>1000</v>
      </c>
      <c r="F119" s="26">
        <f>E119-D119</f>
        <v>-109</v>
      </c>
      <c r="G119" s="266"/>
    </row>
    <row r="120" spans="1:7" ht="18.75" customHeight="1">
      <c r="A120" s="273"/>
      <c r="B120" s="275"/>
      <c r="C120" s="312" t="s">
        <v>246</v>
      </c>
      <c r="D120" s="26">
        <v>1109</v>
      </c>
      <c r="E120" s="30">
        <v>1000</v>
      </c>
      <c r="F120" s="26">
        <f>E120-D120</f>
        <v>-109</v>
      </c>
      <c r="G120" s="266"/>
    </row>
    <row r="121" spans="1:7" ht="18.75" customHeight="1">
      <c r="A121" s="344" t="s">
        <v>247</v>
      </c>
      <c r="B121" s="261"/>
      <c r="C121" s="261"/>
      <c r="D121" s="20">
        <f>D122</f>
        <v>41891</v>
      </c>
      <c r="E121" s="262">
        <f>E122</f>
        <v>8415</v>
      </c>
      <c r="F121" s="20">
        <f>F122</f>
        <v>-33476</v>
      </c>
      <c r="G121" s="263"/>
    </row>
    <row r="122" spans="1:7" ht="18.75" customHeight="1">
      <c r="A122" s="273"/>
      <c r="B122" s="272" t="s">
        <v>247</v>
      </c>
      <c r="C122" s="312"/>
      <c r="D122" s="26">
        <f>SUM(D123:D124)</f>
        <v>41891</v>
      </c>
      <c r="E122" s="30">
        <f>SUM(E123:E124)</f>
        <v>8415</v>
      </c>
      <c r="F122" s="26">
        <f>SUM(F123:F124)</f>
        <v>-33476</v>
      </c>
      <c r="G122" s="266"/>
    </row>
    <row r="123" spans="1:7" ht="18.75" customHeight="1">
      <c r="A123" s="273"/>
      <c r="B123" s="275"/>
      <c r="C123" s="312" t="s">
        <v>248</v>
      </c>
      <c r="D123" s="26">
        <v>20000</v>
      </c>
      <c r="E123" s="30">
        <v>6915</v>
      </c>
      <c r="F123" s="26">
        <f>E123-D123</f>
        <v>-13085</v>
      </c>
      <c r="G123" s="266"/>
    </row>
    <row r="124" spans="1:7" ht="18.75" customHeight="1">
      <c r="A124" s="273"/>
      <c r="B124" s="275"/>
      <c r="C124" s="312" t="s">
        <v>249</v>
      </c>
      <c r="D124" s="26">
        <v>21891</v>
      </c>
      <c r="E124" s="30">
        <v>1500</v>
      </c>
      <c r="F124" s="26">
        <f>E124-D124</f>
        <v>-20391</v>
      </c>
      <c r="G124" s="266"/>
    </row>
    <row r="125" spans="1:7" ht="18.75" customHeight="1">
      <c r="A125" s="250" t="s">
        <v>197</v>
      </c>
      <c r="B125" s="261"/>
      <c r="C125" s="261"/>
      <c r="D125" s="20">
        <f>SUM(D126)</f>
        <v>0</v>
      </c>
      <c r="E125" s="262">
        <f>SUM(E126)</f>
        <v>0</v>
      </c>
      <c r="F125" s="20">
        <f>SUM(F126)</f>
        <v>0</v>
      </c>
      <c r="G125" s="263"/>
    </row>
    <row r="126" spans="1:7" ht="18.75" customHeight="1">
      <c r="A126" s="273"/>
      <c r="B126" s="272" t="s">
        <v>197</v>
      </c>
      <c r="C126" s="312"/>
      <c r="D126" s="26">
        <f>D127</f>
        <v>0</v>
      </c>
      <c r="E126" s="30">
        <f>E127</f>
        <v>0</v>
      </c>
      <c r="F126" s="26">
        <f>F127</f>
        <v>0</v>
      </c>
      <c r="G126" s="266"/>
    </row>
    <row r="127" spans="1:7" ht="18.75" customHeight="1">
      <c r="A127" s="273"/>
      <c r="B127" s="275"/>
      <c r="C127" s="272" t="s">
        <v>250</v>
      </c>
      <c r="D127" s="36">
        <v>0</v>
      </c>
      <c r="E127" s="39">
        <v>0</v>
      </c>
      <c r="F127" s="36">
        <f>E127-D127</f>
        <v>0</v>
      </c>
      <c r="G127" s="281"/>
    </row>
    <row r="128" spans="1:7" ht="24.75" customHeight="1">
      <c r="A128" s="639" t="s">
        <v>342</v>
      </c>
      <c r="B128" s="640"/>
      <c r="C128" s="641"/>
      <c r="D128" s="345">
        <f>D129+D151+D156+D165+D168+D172</f>
        <v>206616</v>
      </c>
      <c r="E128" s="346">
        <f>E129+E151+E156+E165+E168+E172</f>
        <v>182892</v>
      </c>
      <c r="F128" s="347">
        <f>E128-D128</f>
        <v>-23724</v>
      </c>
      <c r="G128" s="348"/>
    </row>
    <row r="129" spans="1:7" ht="18.75" customHeight="1">
      <c r="A129" s="250" t="s">
        <v>211</v>
      </c>
      <c r="B129" s="261"/>
      <c r="C129" s="261"/>
      <c r="D129" s="20">
        <f>D130+D137+D141</f>
        <v>150700</v>
      </c>
      <c r="E129" s="262">
        <f>E130+E137+E141</f>
        <v>144389</v>
      </c>
      <c r="F129" s="403">
        <f>E129-D129</f>
        <v>-6311</v>
      </c>
      <c r="G129" s="263"/>
    </row>
    <row r="130" spans="1:7" ht="18.75" customHeight="1">
      <c r="A130" s="273"/>
      <c r="B130" s="272" t="s">
        <v>212</v>
      </c>
      <c r="C130" s="312"/>
      <c r="D130" s="26">
        <f>SUM(D131:D136)</f>
        <v>133274</v>
      </c>
      <c r="E130" s="30">
        <f>SUM(E131:E136)</f>
        <v>133143</v>
      </c>
      <c r="F130" s="26">
        <f>SUM(F131:F136)</f>
        <v>-131</v>
      </c>
      <c r="G130" s="266"/>
    </row>
    <row r="131" spans="1:7" ht="18.75" customHeight="1">
      <c r="A131" s="273"/>
      <c r="B131" s="275"/>
      <c r="C131" s="312" t="s">
        <v>213</v>
      </c>
      <c r="D131" s="36">
        <v>78130</v>
      </c>
      <c r="E131" s="39">
        <v>79055</v>
      </c>
      <c r="F131" s="26">
        <f t="shared" ref="F131:F136" si="4">E131-D131</f>
        <v>925</v>
      </c>
      <c r="G131" s="266"/>
    </row>
    <row r="132" spans="1:7" ht="18.75" customHeight="1">
      <c r="A132" s="273"/>
      <c r="B132" s="275"/>
      <c r="C132" s="312" t="s">
        <v>252</v>
      </c>
      <c r="D132" s="26">
        <v>32046</v>
      </c>
      <c r="E132" s="30">
        <v>30909</v>
      </c>
      <c r="F132" s="26">
        <f t="shared" si="4"/>
        <v>-1137</v>
      </c>
      <c r="G132" s="266"/>
    </row>
    <row r="133" spans="1:7" ht="18.75" customHeight="1">
      <c r="A133" s="255"/>
      <c r="B133" s="275"/>
      <c r="C133" s="294" t="s">
        <v>253</v>
      </c>
      <c r="D133" s="70">
        <v>406</v>
      </c>
      <c r="E133" s="71">
        <v>406</v>
      </c>
      <c r="F133" s="26">
        <f t="shared" si="4"/>
        <v>0</v>
      </c>
      <c r="G133" s="246"/>
    </row>
    <row r="134" spans="1:7" ht="18.75" customHeight="1">
      <c r="A134" s="273"/>
      <c r="B134" s="275"/>
      <c r="C134" s="312" t="s">
        <v>49</v>
      </c>
      <c r="D134" s="70">
        <v>9182</v>
      </c>
      <c r="E134" s="71">
        <v>9164</v>
      </c>
      <c r="F134" s="26">
        <f t="shared" si="4"/>
        <v>-18</v>
      </c>
      <c r="G134" s="266"/>
    </row>
    <row r="135" spans="1:7" ht="18.75" customHeight="1">
      <c r="A135" s="255"/>
      <c r="B135" s="275"/>
      <c r="C135" s="312" t="s">
        <v>353</v>
      </c>
      <c r="D135" s="70">
        <v>11500</v>
      </c>
      <c r="E135" s="71">
        <v>11479</v>
      </c>
      <c r="F135" s="26">
        <f t="shared" si="4"/>
        <v>-21</v>
      </c>
      <c r="G135" s="266"/>
    </row>
    <row r="136" spans="1:7" ht="18.75" customHeight="1">
      <c r="A136" s="255"/>
      <c r="B136" s="294"/>
      <c r="C136" s="312" t="s">
        <v>256</v>
      </c>
      <c r="D136" s="36">
        <v>2010</v>
      </c>
      <c r="E136" s="39">
        <v>2130</v>
      </c>
      <c r="F136" s="26">
        <f t="shared" si="4"/>
        <v>120</v>
      </c>
      <c r="G136" s="266"/>
    </row>
    <row r="137" spans="1:7" ht="18.75" customHeight="1">
      <c r="A137" s="273"/>
      <c r="B137" s="272" t="s">
        <v>214</v>
      </c>
      <c r="C137" s="312"/>
      <c r="D137" s="26">
        <f>SUM(D138:D140)</f>
        <v>2380</v>
      </c>
      <c r="E137" s="30">
        <f>SUM(E138:E140)</f>
        <v>2080</v>
      </c>
      <c r="F137" s="26">
        <f>SUM(F138:F140)</f>
        <v>-300</v>
      </c>
      <c r="G137" s="404"/>
    </row>
    <row r="138" spans="1:7" ht="18.75" customHeight="1">
      <c r="A138" s="255"/>
      <c r="B138" s="275"/>
      <c r="C138" s="312" t="s">
        <v>215</v>
      </c>
      <c r="D138" s="26">
        <v>500</v>
      </c>
      <c r="E138" s="30">
        <v>200</v>
      </c>
      <c r="F138" s="26">
        <f>E138-D138</f>
        <v>-300</v>
      </c>
      <c r="G138" s="266"/>
    </row>
    <row r="139" spans="1:7" ht="18.75" customHeight="1">
      <c r="A139" s="273"/>
      <c r="B139" s="275"/>
      <c r="C139" s="294" t="s">
        <v>216</v>
      </c>
      <c r="D139" s="70">
        <v>0</v>
      </c>
      <c r="E139" s="71">
        <v>0</v>
      </c>
      <c r="F139" s="26">
        <f>E139-D139</f>
        <v>0</v>
      </c>
      <c r="G139" s="246"/>
    </row>
    <row r="140" spans="1:7" ht="18.75" customHeight="1">
      <c r="A140" s="273"/>
      <c r="B140" s="294"/>
      <c r="C140" s="294" t="s">
        <v>217</v>
      </c>
      <c r="D140" s="26">
        <v>1880</v>
      </c>
      <c r="E140" s="30">
        <v>1880</v>
      </c>
      <c r="F140" s="26">
        <f>E140-D140</f>
        <v>0</v>
      </c>
      <c r="G140" s="246"/>
    </row>
    <row r="141" spans="1:7" ht="18.75" customHeight="1">
      <c r="A141" s="273"/>
      <c r="B141" s="275" t="s">
        <v>218</v>
      </c>
      <c r="C141" s="294"/>
      <c r="D141" s="70">
        <f>SUM(D142:D150)</f>
        <v>15046</v>
      </c>
      <c r="E141" s="71">
        <f>SUM(E142:E150)</f>
        <v>9166</v>
      </c>
      <c r="F141" s="70">
        <f>E141-D141</f>
        <v>-5880</v>
      </c>
      <c r="G141" s="246"/>
    </row>
    <row r="142" spans="1:7" ht="18.75" customHeight="1" thickBot="1">
      <c r="A142" s="282"/>
      <c r="B142" s="283"/>
      <c r="C142" s="356" t="s">
        <v>219</v>
      </c>
      <c r="D142" s="61">
        <v>200</v>
      </c>
      <c r="E142" s="62">
        <v>200</v>
      </c>
      <c r="F142" s="61">
        <f>E142-D142</f>
        <v>0</v>
      </c>
      <c r="G142" s="285"/>
    </row>
    <row r="143" spans="1:7" ht="18" customHeight="1" thickBot="1">
      <c r="A143" s="286" t="s">
        <v>209</v>
      </c>
      <c r="B143" s="286"/>
      <c r="C143" s="286"/>
      <c r="D143" s="53"/>
      <c r="E143" s="2"/>
      <c r="F143" s="54"/>
      <c r="G143" s="239" t="s">
        <v>159</v>
      </c>
    </row>
    <row r="144" spans="1:7" ht="30" customHeight="1">
      <c r="A144" s="240" t="s">
        <v>160</v>
      </c>
      <c r="B144" s="241" t="s">
        <v>161</v>
      </c>
      <c r="C144" s="241" t="s">
        <v>162</v>
      </c>
      <c r="D144" s="55" t="s">
        <v>6</v>
      </c>
      <c r="E144" s="11" t="s">
        <v>7</v>
      </c>
      <c r="F144" s="287" t="s">
        <v>163</v>
      </c>
      <c r="G144" s="243" t="s">
        <v>164</v>
      </c>
    </row>
    <row r="145" spans="1:7" ht="18.75" customHeight="1">
      <c r="A145" s="273" t="s">
        <v>251</v>
      </c>
      <c r="B145" s="275" t="s">
        <v>354</v>
      </c>
      <c r="C145" s="339" t="s">
        <v>220</v>
      </c>
      <c r="D145" s="26">
        <v>3996</v>
      </c>
      <c r="E145" s="30">
        <v>3176</v>
      </c>
      <c r="F145" s="26">
        <f t="shared" ref="F145:F150" si="5">E145-D145</f>
        <v>-820</v>
      </c>
      <c r="G145" s="266"/>
    </row>
    <row r="146" spans="1:7" ht="18.75" customHeight="1">
      <c r="A146" s="273"/>
      <c r="B146" s="275"/>
      <c r="C146" s="312" t="s">
        <v>221</v>
      </c>
      <c r="D146" s="26">
        <v>3460</v>
      </c>
      <c r="E146" s="30">
        <v>2260</v>
      </c>
      <c r="F146" s="26">
        <f t="shared" si="5"/>
        <v>-1200</v>
      </c>
      <c r="G146" s="266"/>
    </row>
    <row r="147" spans="1:7" ht="18.75" customHeight="1">
      <c r="A147" s="273"/>
      <c r="B147" s="275"/>
      <c r="C147" s="312" t="s">
        <v>222</v>
      </c>
      <c r="D147" s="36">
        <v>3310</v>
      </c>
      <c r="E147" s="39">
        <v>1890</v>
      </c>
      <c r="F147" s="26">
        <f t="shared" si="5"/>
        <v>-1420</v>
      </c>
      <c r="G147" s="266"/>
    </row>
    <row r="148" spans="1:7" ht="18.75" customHeight="1">
      <c r="A148" s="273"/>
      <c r="B148" s="275"/>
      <c r="C148" s="312" t="s">
        <v>223</v>
      </c>
      <c r="D148" s="36">
        <v>2500</v>
      </c>
      <c r="E148" s="39">
        <v>500</v>
      </c>
      <c r="F148" s="26">
        <f t="shared" si="5"/>
        <v>-2000</v>
      </c>
      <c r="G148" s="266"/>
    </row>
    <row r="149" spans="1:7" ht="18.75" customHeight="1">
      <c r="A149" s="273"/>
      <c r="B149" s="275"/>
      <c r="C149" s="312" t="s">
        <v>224</v>
      </c>
      <c r="D149" s="26">
        <v>0</v>
      </c>
      <c r="E149" s="30">
        <v>0</v>
      </c>
      <c r="F149" s="26">
        <f t="shared" si="5"/>
        <v>0</v>
      </c>
      <c r="G149" s="266"/>
    </row>
    <row r="150" spans="1:7" ht="18.75" customHeight="1">
      <c r="A150" s="293"/>
      <c r="B150" s="294"/>
      <c r="C150" s="312" t="s">
        <v>225</v>
      </c>
      <c r="D150" s="26">
        <v>1580</v>
      </c>
      <c r="E150" s="30">
        <v>1140</v>
      </c>
      <c r="F150" s="26">
        <f t="shared" si="5"/>
        <v>-440</v>
      </c>
      <c r="G150" s="266"/>
    </row>
    <row r="151" spans="1:7" ht="18.75" customHeight="1">
      <c r="A151" s="250" t="s">
        <v>226</v>
      </c>
      <c r="B151" s="261"/>
      <c r="C151" s="261"/>
      <c r="D151" s="20">
        <f>D152</f>
        <v>4290</v>
      </c>
      <c r="E151" s="262">
        <f>E152</f>
        <v>970</v>
      </c>
      <c r="F151" s="20">
        <f>F152</f>
        <v>-3320</v>
      </c>
      <c r="G151" s="263"/>
    </row>
    <row r="152" spans="1:7" ht="18.75" customHeight="1">
      <c r="A152" s="273"/>
      <c r="B152" s="272" t="s">
        <v>227</v>
      </c>
      <c r="C152" s="312"/>
      <c r="D152" s="26">
        <f>SUM(D153:D155)</f>
        <v>4290</v>
      </c>
      <c r="E152" s="30">
        <f>SUM(E153:E155)</f>
        <v>970</v>
      </c>
      <c r="F152" s="26">
        <f>SUM(F153:F155)</f>
        <v>-3320</v>
      </c>
      <c r="G152" s="266"/>
    </row>
    <row r="153" spans="1:7" ht="18.75" customHeight="1">
      <c r="A153" s="273"/>
      <c r="B153" s="275"/>
      <c r="C153" s="312" t="s">
        <v>227</v>
      </c>
      <c r="D153" s="70">
        <v>790</v>
      </c>
      <c r="E153" s="71">
        <v>200</v>
      </c>
      <c r="F153" s="26">
        <f>E153-D153</f>
        <v>-590</v>
      </c>
      <c r="G153" s="266"/>
    </row>
    <row r="154" spans="1:7" ht="18.75" customHeight="1">
      <c r="A154" s="273"/>
      <c r="B154" s="275"/>
      <c r="C154" s="312" t="s">
        <v>228</v>
      </c>
      <c r="D154" s="103">
        <v>2500</v>
      </c>
      <c r="E154" s="104">
        <v>370</v>
      </c>
      <c r="F154" s="26">
        <f>E154-D154</f>
        <v>-2130</v>
      </c>
      <c r="G154" s="266"/>
    </row>
    <row r="155" spans="1:7" ht="18.75" customHeight="1">
      <c r="A155" s="273"/>
      <c r="B155" s="275"/>
      <c r="C155" s="256" t="s">
        <v>229</v>
      </c>
      <c r="D155" s="26">
        <v>1000</v>
      </c>
      <c r="E155" s="30">
        <v>400</v>
      </c>
      <c r="F155" s="36">
        <f>E155-D155</f>
        <v>-600</v>
      </c>
      <c r="G155" s="281"/>
    </row>
    <row r="156" spans="1:7" ht="18.75" customHeight="1">
      <c r="A156" s="250" t="s">
        <v>230</v>
      </c>
      <c r="B156" s="261"/>
      <c r="C156" s="261"/>
      <c r="D156" s="107">
        <f>D157</f>
        <v>49380</v>
      </c>
      <c r="E156" s="297">
        <f>E157</f>
        <v>36516</v>
      </c>
      <c r="F156" s="20">
        <f>F157</f>
        <v>-12864</v>
      </c>
      <c r="G156" s="263"/>
    </row>
    <row r="157" spans="1:7" ht="18.75" customHeight="1">
      <c r="A157" s="273"/>
      <c r="B157" s="275" t="s">
        <v>230</v>
      </c>
      <c r="C157" s="294"/>
      <c r="D157" s="70">
        <f>SUM(D158:D164)</f>
        <v>49380</v>
      </c>
      <c r="E157" s="71">
        <f>SUM(E158:E164)</f>
        <v>36516</v>
      </c>
      <c r="F157" s="70">
        <f t="shared" ref="F157:F164" si="6">E157-D157</f>
        <v>-12864</v>
      </c>
      <c r="G157" s="246"/>
    </row>
    <row r="158" spans="1:7" ht="22.5" customHeight="1">
      <c r="A158" s="273"/>
      <c r="B158" s="275"/>
      <c r="C158" s="405" t="s">
        <v>355</v>
      </c>
      <c r="D158" s="36">
        <v>8752</v>
      </c>
      <c r="E158" s="39">
        <v>6030</v>
      </c>
      <c r="F158" s="70">
        <f t="shared" si="6"/>
        <v>-2722</v>
      </c>
      <c r="G158" s="246"/>
    </row>
    <row r="159" spans="1:7" ht="18.75" customHeight="1">
      <c r="A159" s="273"/>
      <c r="B159" s="275"/>
      <c r="C159" s="406" t="s">
        <v>141</v>
      </c>
      <c r="D159" s="36">
        <v>17848</v>
      </c>
      <c r="E159" s="39">
        <v>10116</v>
      </c>
      <c r="F159" s="70">
        <f t="shared" si="6"/>
        <v>-7732</v>
      </c>
      <c r="G159" s="246"/>
    </row>
    <row r="160" spans="1:7" ht="18.75" customHeight="1">
      <c r="A160" s="273"/>
      <c r="B160" s="275"/>
      <c r="C160" s="406" t="s">
        <v>356</v>
      </c>
      <c r="D160" s="36">
        <v>2320</v>
      </c>
      <c r="E160" s="39">
        <v>750</v>
      </c>
      <c r="F160" s="70">
        <f t="shared" si="6"/>
        <v>-1570</v>
      </c>
      <c r="G160" s="246"/>
    </row>
    <row r="161" spans="1:7" ht="18.75" customHeight="1">
      <c r="A161" s="273"/>
      <c r="B161" s="275"/>
      <c r="C161" s="406" t="s">
        <v>173</v>
      </c>
      <c r="D161" s="36">
        <v>4840</v>
      </c>
      <c r="E161" s="39">
        <v>4100</v>
      </c>
      <c r="F161" s="70">
        <f t="shared" si="6"/>
        <v>-740</v>
      </c>
      <c r="G161" s="246"/>
    </row>
    <row r="162" spans="1:7" ht="22.5" customHeight="1">
      <c r="A162" s="273"/>
      <c r="B162" s="275"/>
      <c r="C162" s="397" t="s">
        <v>357</v>
      </c>
      <c r="D162" s="26">
        <v>500</v>
      </c>
      <c r="E162" s="30">
        <v>400</v>
      </c>
      <c r="F162" s="70">
        <f t="shared" si="6"/>
        <v>-100</v>
      </c>
      <c r="G162" s="246"/>
    </row>
    <row r="163" spans="1:7" ht="18.75" customHeight="1">
      <c r="A163" s="273"/>
      <c r="B163" s="275"/>
      <c r="C163" s="400" t="s">
        <v>313</v>
      </c>
      <c r="D163" s="26">
        <v>150</v>
      </c>
      <c r="E163" s="30">
        <v>150</v>
      </c>
      <c r="F163" s="70">
        <f t="shared" si="6"/>
        <v>0</v>
      </c>
      <c r="G163" s="266"/>
    </row>
    <row r="164" spans="1:7" ht="18.75" customHeight="1">
      <c r="A164" s="273"/>
      <c r="B164" s="275"/>
      <c r="C164" s="400" t="s">
        <v>358</v>
      </c>
      <c r="D164" s="70">
        <v>14970</v>
      </c>
      <c r="E164" s="71">
        <v>14970</v>
      </c>
      <c r="F164" s="70">
        <f t="shared" si="6"/>
        <v>0</v>
      </c>
      <c r="G164" s="246"/>
    </row>
    <row r="165" spans="1:7" ht="18.75" customHeight="1">
      <c r="A165" s="250" t="s">
        <v>241</v>
      </c>
      <c r="B165" s="276"/>
      <c r="C165" s="261"/>
      <c r="D165" s="107">
        <f t="shared" ref="D165:F166" si="7">D166</f>
        <v>0</v>
      </c>
      <c r="E165" s="297">
        <f t="shared" si="7"/>
        <v>0</v>
      </c>
      <c r="F165" s="107">
        <f t="shared" si="7"/>
        <v>0</v>
      </c>
      <c r="G165" s="298"/>
    </row>
    <row r="166" spans="1:7" ht="18.75" customHeight="1">
      <c r="A166" s="273"/>
      <c r="B166" s="272" t="s">
        <v>241</v>
      </c>
      <c r="C166" s="312"/>
      <c r="D166" s="26">
        <f t="shared" si="7"/>
        <v>0</v>
      </c>
      <c r="E166" s="30">
        <f t="shared" si="7"/>
        <v>0</v>
      </c>
      <c r="F166" s="26">
        <f t="shared" si="7"/>
        <v>0</v>
      </c>
      <c r="G166" s="266"/>
    </row>
    <row r="167" spans="1:7" ht="18.75" customHeight="1">
      <c r="A167" s="293"/>
      <c r="B167" s="294"/>
      <c r="C167" s="312" t="s">
        <v>241</v>
      </c>
      <c r="D167" s="26">
        <v>0</v>
      </c>
      <c r="E167" s="30">
        <v>0</v>
      </c>
      <c r="F167" s="26">
        <f>E167-D167</f>
        <v>0</v>
      </c>
      <c r="G167" s="266"/>
    </row>
    <row r="168" spans="1:7" ht="18.75" customHeight="1">
      <c r="A168" s="250" t="s">
        <v>242</v>
      </c>
      <c r="B168" s="296"/>
      <c r="C168" s="296"/>
      <c r="D168" s="107">
        <f>D169</f>
        <v>0</v>
      </c>
      <c r="E168" s="297">
        <f>E169</f>
        <v>0</v>
      </c>
      <c r="F168" s="107">
        <f>F169</f>
        <v>0</v>
      </c>
      <c r="G168" s="298"/>
    </row>
    <row r="169" spans="1:7" ht="18.75" customHeight="1">
      <c r="A169" s="273"/>
      <c r="B169" s="272" t="s">
        <v>243</v>
      </c>
      <c r="C169" s="312"/>
      <c r="D169" s="26">
        <f>SUM(D170:D171)</f>
        <v>0</v>
      </c>
      <c r="E169" s="30">
        <f>SUM(E170:E171)</f>
        <v>0</v>
      </c>
      <c r="F169" s="26">
        <v>0</v>
      </c>
      <c r="G169" s="266"/>
    </row>
    <row r="170" spans="1:7" ht="18.75" customHeight="1">
      <c r="A170" s="273"/>
      <c r="B170" s="275"/>
      <c r="C170" s="312" t="s">
        <v>244</v>
      </c>
      <c r="D170" s="26">
        <v>0</v>
      </c>
      <c r="E170" s="30">
        <v>0</v>
      </c>
      <c r="F170" s="26">
        <f>E170-D170</f>
        <v>0</v>
      </c>
      <c r="G170" s="266"/>
    </row>
    <row r="171" spans="1:7" ht="18.75" customHeight="1">
      <c r="A171" s="293"/>
      <c r="B171" s="294"/>
      <c r="C171" s="312" t="s">
        <v>245</v>
      </c>
      <c r="D171" s="26">
        <v>0</v>
      </c>
      <c r="E171" s="30">
        <v>0</v>
      </c>
      <c r="F171" s="26">
        <f>E171-D171</f>
        <v>0</v>
      </c>
      <c r="G171" s="266"/>
    </row>
    <row r="172" spans="1:7" ht="18.75" customHeight="1">
      <c r="A172" s="407" t="s">
        <v>359</v>
      </c>
      <c r="B172" s="296"/>
      <c r="C172" s="296"/>
      <c r="D172" s="107">
        <f>D173</f>
        <v>2246</v>
      </c>
      <c r="E172" s="297">
        <f>E173</f>
        <v>1017</v>
      </c>
      <c r="F172" s="107">
        <f>F173</f>
        <v>-1229</v>
      </c>
      <c r="G172" s="298"/>
    </row>
    <row r="173" spans="1:7" ht="18.75" customHeight="1">
      <c r="A173" s="273"/>
      <c r="B173" s="272" t="s">
        <v>247</v>
      </c>
      <c r="C173" s="312"/>
      <c r="D173" s="26">
        <f>SUM(D174:D175)</f>
        <v>2246</v>
      </c>
      <c r="E173" s="30">
        <f>SUM(E174:E175)</f>
        <v>1017</v>
      </c>
      <c r="F173" s="26">
        <f>SUM(F174:F175)</f>
        <v>-1229</v>
      </c>
      <c r="G173" s="266"/>
    </row>
    <row r="174" spans="1:7" ht="18.75" customHeight="1">
      <c r="A174" s="273"/>
      <c r="B174" s="275"/>
      <c r="C174" s="312" t="s">
        <v>248</v>
      </c>
      <c r="D174" s="36">
        <v>286</v>
      </c>
      <c r="E174" s="39">
        <v>117</v>
      </c>
      <c r="F174" s="26">
        <f>E174-D174</f>
        <v>-169</v>
      </c>
      <c r="G174" s="266"/>
    </row>
    <row r="175" spans="1:7" ht="18.75" customHeight="1">
      <c r="A175" s="273"/>
      <c r="B175" s="275"/>
      <c r="C175" s="312" t="s">
        <v>249</v>
      </c>
      <c r="D175" s="26">
        <v>1960</v>
      </c>
      <c r="E175" s="30">
        <v>900</v>
      </c>
      <c r="F175" s="26">
        <f>E175-D175</f>
        <v>-1060</v>
      </c>
      <c r="G175" s="266"/>
    </row>
    <row r="176" spans="1:7" ht="18.75" customHeight="1">
      <c r="A176" s="250" t="s">
        <v>197</v>
      </c>
      <c r="B176" s="261"/>
      <c r="C176" s="261"/>
      <c r="D176" s="107">
        <f>D177</f>
        <v>0</v>
      </c>
      <c r="E176" s="297">
        <f>E177</f>
        <v>0</v>
      </c>
      <c r="F176" s="20">
        <f>F177</f>
        <v>0</v>
      </c>
      <c r="G176" s="263"/>
    </row>
    <row r="177" spans="1:7" ht="18.75" customHeight="1">
      <c r="A177" s="273"/>
      <c r="B177" s="272" t="s">
        <v>197</v>
      </c>
      <c r="C177" s="272"/>
      <c r="D177" s="36">
        <f>SUM(D178)</f>
        <v>0</v>
      </c>
      <c r="E177" s="39">
        <f>SUM(E178)</f>
        <v>0</v>
      </c>
      <c r="F177" s="36">
        <f>SUM(F178)</f>
        <v>0</v>
      </c>
      <c r="G177" s="281"/>
    </row>
    <row r="178" spans="1:7" ht="18.75" customHeight="1" thickBot="1">
      <c r="A178" s="282"/>
      <c r="B178" s="283"/>
      <c r="C178" s="356" t="s">
        <v>250</v>
      </c>
      <c r="D178" s="61">
        <v>0</v>
      </c>
      <c r="E178" s="62">
        <v>0</v>
      </c>
      <c r="F178" s="61">
        <f>E178-D178</f>
        <v>0</v>
      </c>
      <c r="G178" s="285"/>
    </row>
  </sheetData>
  <sheetProtection selectLockedCells="1"/>
  <protectedRanges>
    <protectedRange sqref="E170" name="범위1"/>
    <protectedRange sqref="E9:E12" name="범위1_1"/>
    <protectedRange sqref="E19:E21" name="범위1_2"/>
    <protectedRange sqref="E24:E25" name="범위1_3"/>
    <protectedRange sqref="E33" name="범위1_4"/>
    <protectedRange sqref="E44" name="범위1_5"/>
    <protectedRange sqref="E45" name="범위1_6"/>
    <protectedRange sqref="E46" name="범위1_7"/>
    <protectedRange sqref="E37 E40" name="범위1_8"/>
    <protectedRange sqref="E53" name="범위1_13"/>
    <protectedRange sqref="E57" name="범위1_14"/>
    <protectedRange sqref="E50" name="범위1_15"/>
    <protectedRange sqref="E60" name="범위1_16"/>
    <protectedRange sqref="E63:E64" name="범위1_17"/>
    <protectedRange sqref="E67:E68" name="범위1_18"/>
    <protectedRange sqref="E75:E76" name="범위1_19"/>
    <protectedRange sqref="E77" name="범위1_20"/>
    <protectedRange sqref="E78:E80" name="범위1_21"/>
    <protectedRange sqref="E82" name="범위1_23"/>
    <protectedRange sqref="E84" name="범위1_24"/>
    <protectedRange sqref="E86:E92" name="범위1_25"/>
    <protectedRange sqref="E95:E97" name="범위1_26"/>
    <protectedRange sqref="E100:E102" name="범위1_27"/>
    <protectedRange sqref="E103:E105" name="범위1_28"/>
    <protectedRange sqref="E108:E110" name="범위1_29"/>
    <protectedRange sqref="E120" name="범위1_30"/>
    <protectedRange sqref="E123:E124" name="범위1_31"/>
    <protectedRange sqref="E131:E132" name="범위1_39"/>
    <protectedRange sqref="E134:E136" name="범위1_40"/>
    <protectedRange sqref="E138" name="범위1_41"/>
    <protectedRange sqref="E140" name="범위1_42"/>
    <protectedRange sqref="E142 E145" name="범위1_43"/>
    <protectedRange sqref="E147" name="범위1_44"/>
    <protectedRange sqref="E150:E152" name="범위1_45"/>
    <protectedRange sqref="E155:E157" name="범위1_46"/>
    <protectedRange sqref="E172" name="범위1_47"/>
    <protectedRange sqref="E158:E160" name="범위1_46_1"/>
    <protectedRange sqref="D4:E4 E39 E70 E107 E144" name="범위1_1_1_1"/>
    <protectedRange sqref="D170" name="범위1_9"/>
    <protectedRange sqref="D9:D12" name="범위1_1_1"/>
    <protectedRange sqref="D19:D21" name="범위1_2_1"/>
    <protectedRange sqref="D24:D25" name="범위1_3_1"/>
    <protectedRange sqref="D33" name="범위1_4_1"/>
    <protectedRange sqref="D44" name="범위1_5_1"/>
    <protectedRange sqref="D45" name="범위1_6_1"/>
    <protectedRange sqref="D46" name="범위1_7_1"/>
    <protectedRange sqref="D37 D40" name="범위1_8_1"/>
    <protectedRange sqref="D53" name="범위1_13_1"/>
    <protectedRange sqref="D57" name="범위1_14_1"/>
    <protectedRange sqref="D50" name="범위1_15_1"/>
    <protectedRange sqref="D60" name="범위1_16_1"/>
    <protectedRange sqref="D63:D64" name="범위1_17_1"/>
    <protectedRange sqref="D67:D68" name="범위1_18_1"/>
    <protectedRange sqref="D75:D76" name="범위1_19_1"/>
    <protectedRange sqref="D77" name="범위1_20_1"/>
    <protectedRange sqref="D78:D80" name="범위1_21_1"/>
    <protectedRange sqref="D82" name="범위1_23_1"/>
    <protectedRange sqref="D84" name="범위1_24_1"/>
    <protectedRange sqref="D86:D92" name="범위1_25_1"/>
    <protectedRange sqref="D95:D97" name="범위1_26_1"/>
    <protectedRange sqref="D100:D102" name="범위1_27_1"/>
    <protectedRange sqref="D103:D105" name="범위1_28_1"/>
    <protectedRange sqref="D108:D110" name="범위1_29_1"/>
    <protectedRange sqref="D120" name="범위1_30_1"/>
    <protectedRange sqref="D123:D124" name="범위1_31_1"/>
    <protectedRange sqref="D131:D132" name="범위1_39_1"/>
    <protectedRange sqref="D134:D136" name="범위1_40_1"/>
    <protectedRange sqref="D138" name="범위1_41_1"/>
    <protectedRange sqref="D140" name="범위1_42_1"/>
    <protectedRange sqref="D142 D145" name="범위1_43_1"/>
    <protectedRange sqref="D147" name="범위1_44_1"/>
    <protectedRange sqref="D150" name="범위1_45_1"/>
    <protectedRange sqref="D155" name="범위1_46_2"/>
    <protectedRange sqref="D158:D160" name="범위1_46_1_1"/>
    <protectedRange sqref="D39 D70 D107 D144" name="범위1_1_1_1_5"/>
    <protectedRange sqref="D151:D152" name="범위1_45_1_1"/>
    <protectedRange sqref="D156:D157" name="범위1_46_2_1"/>
    <protectedRange sqref="D172" name="범위1_47_1"/>
  </protectedRanges>
  <mergeCells count="7">
    <mergeCell ref="A128:C128"/>
    <mergeCell ref="A1:G1"/>
    <mergeCell ref="A5:C5"/>
    <mergeCell ref="A6:C6"/>
    <mergeCell ref="A47:C47"/>
    <mergeCell ref="A71:C71"/>
    <mergeCell ref="A72:C7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 alignWithMargins="0">
    <oddFooter>&amp;C - &amp;P+139 -</oddFooter>
  </headerFooter>
  <rowBreaks count="4" manualBreakCount="4">
    <brk id="37" max="6" man="1"/>
    <brk id="68" max="16383" man="1"/>
    <brk id="105" max="6" man="1"/>
    <brk id="1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72A96-97F6-4A2A-B4BB-55FB623AEE78}">
  <sheetPr>
    <pageSetUpPr fitToPage="1"/>
  </sheetPr>
  <dimension ref="A1:G187"/>
  <sheetViews>
    <sheetView showGridLines="0" view="pageBreakPreview" topLeftCell="A133" zoomScaleNormal="100" zoomScaleSheetLayoutView="100" workbookViewId="0">
      <selection activeCell="M140" sqref="M140"/>
    </sheetView>
  </sheetViews>
  <sheetFormatPr defaultColWidth="9" defaultRowHeight="18" customHeight="1"/>
  <cols>
    <col min="1" max="1" width="10.625" style="1" customWidth="1"/>
    <col min="2" max="2" width="12.375" style="1" customWidth="1"/>
    <col min="3" max="3" width="15.5" style="1" customWidth="1"/>
    <col min="4" max="5" width="13.25" style="1" customWidth="1"/>
    <col min="6" max="6" width="12.375" style="4" customWidth="1"/>
    <col min="7" max="7" width="6.875" style="1" customWidth="1"/>
    <col min="8" max="16384" width="9" style="1"/>
  </cols>
  <sheetData>
    <row r="1" spans="1:7" ht="24.75" customHeight="1">
      <c r="A1" s="642" t="s">
        <v>476</v>
      </c>
      <c r="B1" s="642"/>
      <c r="C1" s="642"/>
      <c r="D1" s="642"/>
      <c r="E1" s="642"/>
      <c r="F1" s="642"/>
      <c r="G1" s="642"/>
    </row>
    <row r="2" spans="1:7" ht="18" customHeight="1">
      <c r="A2" s="605"/>
      <c r="B2" s="605"/>
      <c r="C2" s="605"/>
      <c r="D2" s="605"/>
      <c r="E2" s="605"/>
      <c r="F2" s="605"/>
      <c r="G2" s="605"/>
    </row>
    <row r="3" spans="1:7" s="14" customFormat="1" ht="18" customHeight="1" thickBot="1">
      <c r="A3" s="6" t="s">
        <v>158</v>
      </c>
      <c r="B3" s="6"/>
      <c r="C3" s="6"/>
      <c r="D3" s="2"/>
      <c r="E3" s="2"/>
      <c r="F3" s="4"/>
      <c r="G3" s="239" t="s">
        <v>159</v>
      </c>
    </row>
    <row r="4" spans="1:7" ht="30" customHeight="1">
      <c r="A4" s="240" t="s">
        <v>160</v>
      </c>
      <c r="B4" s="241" t="s">
        <v>161</v>
      </c>
      <c r="C4" s="241" t="s">
        <v>162</v>
      </c>
      <c r="D4" s="10" t="s">
        <v>6</v>
      </c>
      <c r="E4" s="11" t="s">
        <v>7</v>
      </c>
      <c r="F4" s="242" t="s">
        <v>163</v>
      </c>
      <c r="G4" s="243" t="s">
        <v>164</v>
      </c>
    </row>
    <row r="5" spans="1:7" ht="24.75" customHeight="1">
      <c r="A5" s="626" t="s">
        <v>270</v>
      </c>
      <c r="B5" s="627"/>
      <c r="C5" s="628"/>
      <c r="D5" s="244">
        <f>D6+D51</f>
        <v>0</v>
      </c>
      <c r="E5" s="245">
        <f>E6+E51</f>
        <v>6257487</v>
      </c>
      <c r="F5" s="244">
        <f>E5-D5</f>
        <v>6257487</v>
      </c>
      <c r="G5" s="246"/>
    </row>
    <row r="6" spans="1:7" s="14" customFormat="1" ht="24.75" customHeight="1">
      <c r="A6" s="636" t="s">
        <v>477</v>
      </c>
      <c r="B6" s="637"/>
      <c r="C6" s="638"/>
      <c r="D6" s="247">
        <f>D7+D17+D20+D26+D30+D36+D41+D46</f>
        <v>0</v>
      </c>
      <c r="E6" s="248">
        <f>E7+E17+E20+E26+E30+E36+E41+E46</f>
        <v>4721000</v>
      </c>
      <c r="F6" s="363">
        <f>E6-D6</f>
        <v>4721000</v>
      </c>
      <c r="G6" s="249"/>
    </row>
    <row r="7" spans="1:7" ht="18.75" customHeight="1">
      <c r="A7" s="250" t="s">
        <v>169</v>
      </c>
      <c r="B7" s="261"/>
      <c r="C7" s="261"/>
      <c r="D7" s="20">
        <f>D8</f>
        <v>0</v>
      </c>
      <c r="E7" s="262">
        <f>E8</f>
        <v>1180924</v>
      </c>
      <c r="F7" s="20">
        <f>F8</f>
        <v>1180924</v>
      </c>
      <c r="G7" s="263"/>
    </row>
    <row r="8" spans="1:7" ht="18.75" customHeight="1">
      <c r="A8" s="264"/>
      <c r="B8" s="256" t="s">
        <v>169</v>
      </c>
      <c r="C8" s="606"/>
      <c r="D8" s="26">
        <f>SUM(D9:D16)</f>
        <v>0</v>
      </c>
      <c r="E8" s="26">
        <f>SUM(E9:E16)</f>
        <v>1180924</v>
      </c>
      <c r="F8" s="26">
        <f>SUM(F9:F16)</f>
        <v>1180924</v>
      </c>
      <c r="G8" s="266"/>
    </row>
    <row r="9" spans="1:7" ht="18.75" customHeight="1">
      <c r="A9" s="264"/>
      <c r="B9" s="267"/>
      <c r="C9" s="260" t="s">
        <v>478</v>
      </c>
      <c r="D9" s="26">
        <v>0</v>
      </c>
      <c r="E9" s="30">
        <v>580960</v>
      </c>
      <c r="F9" s="268">
        <f t="shared" ref="F9:F16" si="0">E9-D9</f>
        <v>580960</v>
      </c>
      <c r="G9" s="266"/>
    </row>
    <row r="10" spans="1:7" ht="22.5" customHeight="1">
      <c r="A10" s="264"/>
      <c r="B10" s="267"/>
      <c r="C10" s="388" t="s">
        <v>479</v>
      </c>
      <c r="D10" s="26">
        <v>0</v>
      </c>
      <c r="E10" s="30">
        <v>167100</v>
      </c>
      <c r="F10" s="268">
        <f t="shared" si="0"/>
        <v>167100</v>
      </c>
      <c r="G10" s="266"/>
    </row>
    <row r="11" spans="1:7" ht="18.75" customHeight="1">
      <c r="A11" s="264"/>
      <c r="B11" s="267"/>
      <c r="C11" s="260" t="s">
        <v>480</v>
      </c>
      <c r="D11" s="26">
        <v>0</v>
      </c>
      <c r="E11" s="30">
        <v>248400</v>
      </c>
      <c r="F11" s="268">
        <f t="shared" si="0"/>
        <v>248400</v>
      </c>
      <c r="G11" s="266"/>
    </row>
    <row r="12" spans="1:7" ht="18.75" customHeight="1">
      <c r="A12" s="264"/>
      <c r="B12" s="267"/>
      <c r="C12" s="260" t="s">
        <v>481</v>
      </c>
      <c r="D12" s="26">
        <v>0</v>
      </c>
      <c r="E12" s="30">
        <v>33504</v>
      </c>
      <c r="F12" s="268">
        <f t="shared" si="0"/>
        <v>33504</v>
      </c>
      <c r="G12" s="266"/>
    </row>
    <row r="13" spans="1:7" ht="18.75" customHeight="1">
      <c r="A13" s="611"/>
      <c r="B13" s="267"/>
      <c r="C13" s="260" t="s">
        <v>482</v>
      </c>
      <c r="D13" s="26">
        <v>0</v>
      </c>
      <c r="E13" s="30">
        <v>144000</v>
      </c>
      <c r="F13" s="268">
        <f t="shared" si="0"/>
        <v>144000</v>
      </c>
      <c r="G13" s="266"/>
    </row>
    <row r="14" spans="1:7" ht="18.75" customHeight="1">
      <c r="A14" s="611"/>
      <c r="B14" s="267"/>
      <c r="C14" s="260" t="s">
        <v>483</v>
      </c>
      <c r="D14" s="26">
        <v>0</v>
      </c>
      <c r="E14" s="30">
        <v>720</v>
      </c>
      <c r="F14" s="268">
        <f t="shared" si="0"/>
        <v>720</v>
      </c>
      <c r="G14" s="266"/>
    </row>
    <row r="15" spans="1:7" ht="18.75" customHeight="1">
      <c r="A15" s="264"/>
      <c r="B15" s="267"/>
      <c r="C15" s="260" t="s">
        <v>484</v>
      </c>
      <c r="D15" s="26">
        <v>0</v>
      </c>
      <c r="E15" s="30">
        <v>5040</v>
      </c>
      <c r="F15" s="268">
        <f t="shared" si="0"/>
        <v>5040</v>
      </c>
      <c r="G15" s="266"/>
    </row>
    <row r="16" spans="1:7" ht="18.75" customHeight="1">
      <c r="A16" s="611"/>
      <c r="B16" s="267"/>
      <c r="C16" s="260" t="s">
        <v>485</v>
      </c>
      <c r="D16" s="26">
        <v>0</v>
      </c>
      <c r="E16" s="30">
        <v>1200</v>
      </c>
      <c r="F16" s="268">
        <f t="shared" si="0"/>
        <v>1200</v>
      </c>
      <c r="G16" s="266"/>
    </row>
    <row r="17" spans="1:7" ht="18.75" customHeight="1">
      <c r="A17" s="250" t="s">
        <v>181</v>
      </c>
      <c r="B17" s="317"/>
      <c r="C17" s="271"/>
      <c r="D17" s="20">
        <f>D18</f>
        <v>0</v>
      </c>
      <c r="E17" s="262">
        <f>E18</f>
        <v>0</v>
      </c>
      <c r="F17" s="20">
        <v>0</v>
      </c>
      <c r="G17" s="263"/>
    </row>
    <row r="18" spans="1:7" ht="18.75" customHeight="1">
      <c r="A18" s="264"/>
      <c r="B18" s="272" t="s">
        <v>181</v>
      </c>
      <c r="C18" s="260"/>
      <c r="D18" s="26">
        <f>D19</f>
        <v>0</v>
      </c>
      <c r="E18" s="30">
        <f>E19</f>
        <v>0</v>
      </c>
      <c r="F18" s="26">
        <v>0</v>
      </c>
      <c r="G18" s="266"/>
    </row>
    <row r="19" spans="1:7" ht="18.75" customHeight="1">
      <c r="A19" s="264"/>
      <c r="B19" s="269"/>
      <c r="C19" s="260" t="s">
        <v>181</v>
      </c>
      <c r="D19" s="26">
        <v>0</v>
      </c>
      <c r="E19" s="30">
        <v>0</v>
      </c>
      <c r="F19" s="268">
        <f>E19-D19</f>
        <v>0</v>
      </c>
      <c r="G19" s="266"/>
    </row>
    <row r="20" spans="1:7" ht="18.75" customHeight="1">
      <c r="A20" s="250" t="s">
        <v>182</v>
      </c>
      <c r="B20" s="261"/>
      <c r="C20" s="261"/>
      <c r="D20" s="20">
        <f>D21</f>
        <v>0</v>
      </c>
      <c r="E20" s="262">
        <f>E21</f>
        <v>3309871</v>
      </c>
      <c r="F20" s="20">
        <f>F21</f>
        <v>3309871</v>
      </c>
      <c r="G20" s="263"/>
    </row>
    <row r="21" spans="1:7" ht="18.75" customHeight="1">
      <c r="A21" s="273"/>
      <c r="B21" s="272" t="s">
        <v>182</v>
      </c>
      <c r="C21" s="274"/>
      <c r="D21" s="26">
        <f>SUM(D22:D25)</f>
        <v>0</v>
      </c>
      <c r="E21" s="30">
        <f>SUM(E22:E25)</f>
        <v>3309871</v>
      </c>
      <c r="F21" s="26">
        <f>SUM(F22:F25)</f>
        <v>3309871</v>
      </c>
      <c r="G21" s="266"/>
    </row>
    <row r="22" spans="1:7" ht="18.75" customHeight="1">
      <c r="A22" s="273"/>
      <c r="B22" s="275"/>
      <c r="C22" s="274" t="s">
        <v>183</v>
      </c>
      <c r="D22" s="26">
        <v>0</v>
      </c>
      <c r="E22" s="30">
        <v>316759</v>
      </c>
      <c r="F22" s="268">
        <f>E22-D22</f>
        <v>316759</v>
      </c>
      <c r="G22" s="266"/>
    </row>
    <row r="23" spans="1:7" ht="18.75" customHeight="1">
      <c r="A23" s="273"/>
      <c r="B23" s="275"/>
      <c r="C23" s="274" t="s">
        <v>184</v>
      </c>
      <c r="D23" s="26">
        <v>0</v>
      </c>
      <c r="E23" s="30">
        <v>0</v>
      </c>
      <c r="F23" s="268">
        <f>E23-D23</f>
        <v>0</v>
      </c>
      <c r="G23" s="266"/>
    </row>
    <row r="24" spans="1:7" ht="18.75" customHeight="1">
      <c r="A24" s="273"/>
      <c r="B24" s="275"/>
      <c r="C24" s="274" t="s">
        <v>185</v>
      </c>
      <c r="D24" s="26">
        <v>0</v>
      </c>
      <c r="E24" s="30">
        <v>2851630</v>
      </c>
      <c r="F24" s="268">
        <f>E24-D24</f>
        <v>2851630</v>
      </c>
      <c r="G24" s="266"/>
    </row>
    <row r="25" spans="1:7" ht="18.75" customHeight="1">
      <c r="A25" s="273"/>
      <c r="B25" s="275"/>
      <c r="C25" s="274" t="s">
        <v>186</v>
      </c>
      <c r="D25" s="26">
        <v>0</v>
      </c>
      <c r="E25" s="30">
        <v>141482</v>
      </c>
      <c r="F25" s="268">
        <f>E25-D25</f>
        <v>141482</v>
      </c>
      <c r="G25" s="266"/>
    </row>
    <row r="26" spans="1:7" ht="18.75" customHeight="1">
      <c r="A26" s="250" t="s">
        <v>187</v>
      </c>
      <c r="B26" s="276"/>
      <c r="C26" s="277"/>
      <c r="D26" s="42">
        <f>D27</f>
        <v>0</v>
      </c>
      <c r="E26" s="278">
        <f>E27</f>
        <v>76100</v>
      </c>
      <c r="F26" s="42">
        <f>F27</f>
        <v>76100</v>
      </c>
      <c r="G26" s="279"/>
    </row>
    <row r="27" spans="1:7" ht="18.75" customHeight="1">
      <c r="A27" s="273"/>
      <c r="B27" s="272" t="s">
        <v>187</v>
      </c>
      <c r="C27" s="280"/>
      <c r="D27" s="36">
        <f>SUM(D28:D29)</f>
        <v>0</v>
      </c>
      <c r="E27" s="39">
        <f>SUM(E28:E29)</f>
        <v>76100</v>
      </c>
      <c r="F27" s="36">
        <f>SUM(F28:F29)</f>
        <v>76100</v>
      </c>
      <c r="G27" s="281"/>
    </row>
    <row r="28" spans="1:7" ht="18.75" customHeight="1">
      <c r="A28" s="273"/>
      <c r="B28" s="275"/>
      <c r="C28" s="280" t="s">
        <v>188</v>
      </c>
      <c r="D28" s="26">
        <v>0</v>
      </c>
      <c r="E28" s="30">
        <v>56600</v>
      </c>
      <c r="F28" s="36">
        <f>E28-D28</f>
        <v>56600</v>
      </c>
      <c r="G28" s="281"/>
    </row>
    <row r="29" spans="1:7" ht="18.75" customHeight="1">
      <c r="A29" s="293"/>
      <c r="B29" s="294"/>
      <c r="C29" s="274" t="s">
        <v>189</v>
      </c>
      <c r="D29" s="26">
        <v>0</v>
      </c>
      <c r="E29" s="30">
        <v>19500</v>
      </c>
      <c r="F29" s="36">
        <f>E29-D29</f>
        <v>19500</v>
      </c>
      <c r="G29" s="266"/>
    </row>
    <row r="30" spans="1:7" ht="18.75" customHeight="1">
      <c r="A30" s="250" t="s">
        <v>190</v>
      </c>
      <c r="B30" s="288"/>
      <c r="C30" s="289"/>
      <c r="D30" s="20">
        <f>D31</f>
        <v>0</v>
      </c>
      <c r="E30" s="262">
        <f>E31</f>
        <v>0</v>
      </c>
      <c r="F30" s="20">
        <v>0</v>
      </c>
      <c r="G30" s="290"/>
    </row>
    <row r="31" spans="1:7" ht="18.75" customHeight="1">
      <c r="A31" s="273"/>
      <c r="B31" s="291" t="s">
        <v>190</v>
      </c>
      <c r="C31" s="292"/>
      <c r="D31" s="70">
        <f>SUM(D32:D33)</f>
        <v>0</v>
      </c>
      <c r="E31" s="71">
        <f>SUM(E32:E33)</f>
        <v>0</v>
      </c>
      <c r="F31" s="70">
        <v>0</v>
      </c>
      <c r="G31" s="246"/>
    </row>
    <row r="32" spans="1:7" ht="18.75" customHeight="1">
      <c r="A32" s="273"/>
      <c r="B32" s="275"/>
      <c r="C32" s="292" t="s">
        <v>191</v>
      </c>
      <c r="D32" s="70">
        <v>0</v>
      </c>
      <c r="E32" s="71">
        <v>0</v>
      </c>
      <c r="F32" s="268">
        <f>E32-D32</f>
        <v>0</v>
      </c>
      <c r="G32" s="246"/>
    </row>
    <row r="33" spans="1:7" ht="18.75" customHeight="1" thickBot="1">
      <c r="A33" s="282"/>
      <c r="B33" s="283"/>
      <c r="C33" s="383" t="s">
        <v>192</v>
      </c>
      <c r="D33" s="50">
        <v>0</v>
      </c>
      <c r="E33" s="51">
        <v>0</v>
      </c>
      <c r="F33" s="321">
        <f>E33-D33</f>
        <v>0</v>
      </c>
      <c r="G33" s="350"/>
    </row>
    <row r="34" spans="1:7" ht="18.75" customHeight="1" thickBot="1">
      <c r="A34" s="286" t="s">
        <v>158</v>
      </c>
      <c r="B34" s="286"/>
      <c r="C34" s="286"/>
      <c r="D34" s="53"/>
      <c r="E34" s="2"/>
      <c r="F34" s="54"/>
      <c r="G34" s="239" t="s">
        <v>159</v>
      </c>
    </row>
    <row r="35" spans="1:7" ht="23.25" customHeight="1">
      <c r="A35" s="240" t="s">
        <v>160</v>
      </c>
      <c r="B35" s="241" t="s">
        <v>161</v>
      </c>
      <c r="C35" s="241" t="s">
        <v>162</v>
      </c>
      <c r="D35" s="55" t="s">
        <v>6</v>
      </c>
      <c r="E35" s="11" t="s">
        <v>7</v>
      </c>
      <c r="F35" s="287" t="s">
        <v>163</v>
      </c>
      <c r="G35" s="243" t="s">
        <v>164</v>
      </c>
    </row>
    <row r="36" spans="1:7" ht="15" customHeight="1">
      <c r="A36" s="607" t="s">
        <v>193</v>
      </c>
      <c r="B36" s="296"/>
      <c r="C36" s="296"/>
      <c r="D36" s="107">
        <f>D37</f>
        <v>0</v>
      </c>
      <c r="E36" s="297">
        <f>E37</f>
        <v>150000</v>
      </c>
      <c r="F36" s="107">
        <f>F37</f>
        <v>150000</v>
      </c>
      <c r="G36" s="298"/>
    </row>
    <row r="37" spans="1:7" ht="16.5" customHeight="1">
      <c r="A37" s="273"/>
      <c r="B37" s="299" t="s">
        <v>193</v>
      </c>
      <c r="C37" s="292"/>
      <c r="D37" s="70">
        <f>SUM(D38:D40)</f>
        <v>0</v>
      </c>
      <c r="E37" s="71">
        <f>SUM(E38:E40)</f>
        <v>150000</v>
      </c>
      <c r="F37" s="70">
        <f>SUM(F38:F40)</f>
        <v>150000</v>
      </c>
      <c r="G37" s="246"/>
    </row>
    <row r="38" spans="1:7" ht="16.5" customHeight="1">
      <c r="A38" s="273"/>
      <c r="B38" s="275"/>
      <c r="C38" s="300" t="s">
        <v>194</v>
      </c>
      <c r="D38" s="26">
        <v>0</v>
      </c>
      <c r="E38" s="30">
        <v>0</v>
      </c>
      <c r="F38" s="268">
        <f>E38-D38</f>
        <v>0</v>
      </c>
      <c r="G38" s="301"/>
    </row>
    <row r="39" spans="1:7" ht="16.5" customHeight="1">
      <c r="A39" s="273"/>
      <c r="B39" s="291"/>
      <c r="C39" s="274" t="s">
        <v>195</v>
      </c>
      <c r="D39" s="70">
        <v>0</v>
      </c>
      <c r="E39" s="71">
        <v>150000</v>
      </c>
      <c r="F39" s="268">
        <f>E39-D39</f>
        <v>150000</v>
      </c>
      <c r="G39" s="266"/>
    </row>
    <row r="40" spans="1:7" ht="16.5" customHeight="1">
      <c r="A40" s="293"/>
      <c r="B40" s="302"/>
      <c r="C40" s="303" t="s">
        <v>33</v>
      </c>
      <c r="D40" s="26">
        <v>0</v>
      </c>
      <c r="E40" s="30">
        <v>0</v>
      </c>
      <c r="F40" s="268">
        <f>E40-D40</f>
        <v>0</v>
      </c>
      <c r="G40" s="266"/>
    </row>
    <row r="41" spans="1:7" ht="15.75" customHeight="1">
      <c r="A41" s="607" t="s">
        <v>197</v>
      </c>
      <c r="B41" s="385"/>
      <c r="C41" s="389"/>
      <c r="D41" s="107">
        <f>D42</f>
        <v>0</v>
      </c>
      <c r="E41" s="297">
        <f>E42</f>
        <v>0</v>
      </c>
      <c r="F41" s="107">
        <f>F42</f>
        <v>0</v>
      </c>
      <c r="G41" s="386"/>
    </row>
    <row r="42" spans="1:7" s="14" customFormat="1" ht="16.5" customHeight="1">
      <c r="A42" s="306"/>
      <c r="B42" s="272"/>
      <c r="C42" s="307"/>
      <c r="D42" s="26">
        <f>SUM(D43:D45)</f>
        <v>0</v>
      </c>
      <c r="E42" s="30">
        <f>SUM(E43:E45)</f>
        <v>0</v>
      </c>
      <c r="F42" s="26">
        <f>SUM(F43:F45)</f>
        <v>0</v>
      </c>
      <c r="G42" s="308"/>
    </row>
    <row r="43" spans="1:7" ht="18.75" customHeight="1">
      <c r="A43" s="306"/>
      <c r="B43" s="275"/>
      <c r="C43" s="274" t="s">
        <v>198</v>
      </c>
      <c r="D43" s="26">
        <v>0</v>
      </c>
      <c r="E43" s="30">
        <v>0</v>
      </c>
      <c r="F43" s="268">
        <f>E43-D43</f>
        <v>0</v>
      </c>
      <c r="G43" s="266"/>
    </row>
    <row r="44" spans="1:7" s="311" customFormat="1" ht="18.75" customHeight="1">
      <c r="A44" s="306"/>
      <c r="B44" s="275"/>
      <c r="C44" s="612" t="s">
        <v>199</v>
      </c>
      <c r="D44" s="103">
        <v>0</v>
      </c>
      <c r="E44" s="104">
        <v>0</v>
      </c>
      <c r="F44" s="326">
        <f t="shared" ref="F44:F50" si="1">E44-D44</f>
        <v>0</v>
      </c>
      <c r="G44" s="301"/>
    </row>
    <row r="45" spans="1:7" ht="18.75" customHeight="1">
      <c r="A45" s="306"/>
      <c r="B45" s="275"/>
      <c r="C45" s="309" t="s">
        <v>200</v>
      </c>
      <c r="D45" s="36">
        <v>0</v>
      </c>
      <c r="E45" s="39">
        <v>0</v>
      </c>
      <c r="F45" s="268">
        <f t="shared" si="1"/>
        <v>0</v>
      </c>
      <c r="G45" s="281"/>
    </row>
    <row r="46" spans="1:7" ht="16.5" customHeight="1">
      <c r="A46" s="250" t="s">
        <v>201</v>
      </c>
      <c r="B46" s="261"/>
      <c r="C46" s="261"/>
      <c r="D46" s="20">
        <f>D47</f>
        <v>0</v>
      </c>
      <c r="E46" s="262">
        <f>E47</f>
        <v>4105</v>
      </c>
      <c r="F46" s="20">
        <f t="shared" si="1"/>
        <v>4105</v>
      </c>
      <c r="G46" s="263"/>
    </row>
    <row r="47" spans="1:7" ht="18.75" customHeight="1">
      <c r="A47" s="273"/>
      <c r="B47" s="272" t="s">
        <v>201</v>
      </c>
      <c r="C47" s="312"/>
      <c r="D47" s="26">
        <f>SUM(D48:D50)</f>
        <v>0</v>
      </c>
      <c r="E47" s="30">
        <f>SUM(E48:E50)</f>
        <v>4105</v>
      </c>
      <c r="F47" s="26">
        <f t="shared" si="1"/>
        <v>4105</v>
      </c>
      <c r="G47" s="266"/>
    </row>
    <row r="48" spans="1:7" ht="18.75" customHeight="1">
      <c r="A48" s="273"/>
      <c r="B48" s="275"/>
      <c r="C48" s="312" t="s">
        <v>202</v>
      </c>
      <c r="D48" s="26">
        <v>0</v>
      </c>
      <c r="E48" s="30">
        <v>0</v>
      </c>
      <c r="F48" s="268">
        <f t="shared" si="1"/>
        <v>0</v>
      </c>
      <c r="G48" s="266"/>
    </row>
    <row r="49" spans="1:7" ht="18.75" customHeight="1">
      <c r="A49" s="273"/>
      <c r="B49" s="275"/>
      <c r="C49" s="274" t="s">
        <v>203</v>
      </c>
      <c r="D49" s="26">
        <v>0</v>
      </c>
      <c r="E49" s="30">
        <v>1105</v>
      </c>
      <c r="F49" s="268">
        <f t="shared" si="1"/>
        <v>1105</v>
      </c>
      <c r="G49" s="266"/>
    </row>
    <row r="50" spans="1:7" ht="18.75" customHeight="1">
      <c r="A50" s="293"/>
      <c r="B50" s="294"/>
      <c r="C50" s="274" t="s">
        <v>204</v>
      </c>
      <c r="D50" s="26">
        <v>0</v>
      </c>
      <c r="E50" s="30">
        <v>3000</v>
      </c>
      <c r="F50" s="268">
        <f t="shared" si="1"/>
        <v>3000</v>
      </c>
      <c r="G50" s="266"/>
    </row>
    <row r="51" spans="1:7" s="392" customFormat="1" ht="15.75" customHeight="1">
      <c r="A51" s="636" t="s">
        <v>486</v>
      </c>
      <c r="B51" s="637"/>
      <c r="C51" s="638"/>
      <c r="D51" s="313">
        <f>D52+D56+D61+D65+D68+D72</f>
        <v>0</v>
      </c>
      <c r="E51" s="314">
        <f>E52+E56+E61+E65+E68+E72</f>
        <v>1536487</v>
      </c>
      <c r="F51" s="313">
        <f>E51-D51</f>
        <v>1536487</v>
      </c>
      <c r="G51" s="315"/>
    </row>
    <row r="52" spans="1:7" s="392" customFormat="1" ht="16.5" customHeight="1">
      <c r="A52" s="250" t="s">
        <v>14</v>
      </c>
      <c r="B52" s="261"/>
      <c r="C52" s="261"/>
      <c r="D52" s="20">
        <f>D53</f>
        <v>0</v>
      </c>
      <c r="E52" s="262">
        <f>E53</f>
        <v>125844</v>
      </c>
      <c r="F52" s="20">
        <f>F53</f>
        <v>125844</v>
      </c>
      <c r="G52" s="263"/>
    </row>
    <row r="53" spans="1:7" s="392" customFormat="1" ht="18.75" customHeight="1">
      <c r="A53" s="273"/>
      <c r="B53" s="256" t="s">
        <v>14</v>
      </c>
      <c r="C53" s="292"/>
      <c r="D53" s="70">
        <f>SUM(D55:D55)</f>
        <v>0</v>
      </c>
      <c r="E53" s="71">
        <f>SUM(E54:E55)</f>
        <v>125844</v>
      </c>
      <c r="F53" s="70">
        <f>SUM(F54:F55)</f>
        <v>125844</v>
      </c>
      <c r="G53" s="246"/>
    </row>
    <row r="54" spans="1:7" s="392" customFormat="1" ht="16.5" customHeight="1">
      <c r="A54" s="273"/>
      <c r="B54" s="342"/>
      <c r="C54" s="312" t="s">
        <v>487</v>
      </c>
      <c r="D54" s="70">
        <v>0</v>
      </c>
      <c r="E54" s="71">
        <v>58660</v>
      </c>
      <c r="F54" s="326">
        <f>E54-D54</f>
        <v>58660</v>
      </c>
      <c r="G54" s="301"/>
    </row>
    <row r="55" spans="1:7" s="392" customFormat="1" ht="16.5" customHeight="1">
      <c r="A55" s="273"/>
      <c r="B55" s="275"/>
      <c r="C55" s="300" t="s">
        <v>488</v>
      </c>
      <c r="D55" s="26">
        <v>0</v>
      </c>
      <c r="E55" s="30">
        <v>67184</v>
      </c>
      <c r="F55" s="326">
        <f>E55-D55</f>
        <v>67184</v>
      </c>
      <c r="G55" s="266"/>
    </row>
    <row r="56" spans="1:7" s="392" customFormat="1" ht="15.75" customHeight="1">
      <c r="A56" s="250" t="s">
        <v>17</v>
      </c>
      <c r="B56" s="261"/>
      <c r="C56" s="261"/>
      <c r="D56" s="20">
        <f>D57</f>
        <v>0</v>
      </c>
      <c r="E56" s="262">
        <f>E57</f>
        <v>1226106</v>
      </c>
      <c r="F56" s="20">
        <f>F57</f>
        <v>1226106</v>
      </c>
      <c r="G56" s="263"/>
    </row>
    <row r="57" spans="1:7" s="393" customFormat="1" ht="15.75" customHeight="1">
      <c r="A57" s="273"/>
      <c r="B57" s="256" t="s">
        <v>17</v>
      </c>
      <c r="C57" s="292"/>
      <c r="D57" s="70">
        <f>SUM(D60:D60)</f>
        <v>0</v>
      </c>
      <c r="E57" s="71">
        <f>SUM(E58:E60)</f>
        <v>1226106</v>
      </c>
      <c r="F57" s="70">
        <f>SUM(F58:F60)</f>
        <v>1226106</v>
      </c>
      <c r="G57" s="246"/>
    </row>
    <row r="58" spans="1:7" s="393" customFormat="1" ht="15.75" customHeight="1">
      <c r="A58" s="273"/>
      <c r="B58" s="342"/>
      <c r="C58" s="312" t="s">
        <v>489</v>
      </c>
      <c r="D58" s="70">
        <v>0</v>
      </c>
      <c r="E58" s="71">
        <v>461600</v>
      </c>
      <c r="F58" s="268">
        <f t="shared" ref="F58:F59" si="2">E58-D58</f>
        <v>461600</v>
      </c>
      <c r="G58" s="301"/>
    </row>
    <row r="59" spans="1:7" s="393" customFormat="1" ht="15.75" customHeight="1">
      <c r="A59" s="273"/>
      <c r="B59" s="342"/>
      <c r="C59" s="312" t="s">
        <v>490</v>
      </c>
      <c r="D59" s="70">
        <v>0</v>
      </c>
      <c r="E59" s="71">
        <v>462488</v>
      </c>
      <c r="F59" s="268">
        <f t="shared" si="2"/>
        <v>462488</v>
      </c>
      <c r="G59" s="266"/>
    </row>
    <row r="60" spans="1:7" s="393" customFormat="1" ht="15.75" customHeight="1">
      <c r="A60" s="293"/>
      <c r="B60" s="394"/>
      <c r="C60" s="312" t="s">
        <v>21</v>
      </c>
      <c r="D60" s="26">
        <v>0</v>
      </c>
      <c r="E60" s="30">
        <v>302018</v>
      </c>
      <c r="F60" s="268">
        <f>E60-D60</f>
        <v>302018</v>
      </c>
      <c r="G60" s="301"/>
    </row>
    <row r="61" spans="1:7" s="392" customFormat="1" ht="16.5" customHeight="1">
      <c r="A61" s="250" t="s">
        <v>22</v>
      </c>
      <c r="B61" s="261"/>
      <c r="C61" s="261"/>
      <c r="D61" s="20">
        <f>D62</f>
        <v>0</v>
      </c>
      <c r="E61" s="262">
        <f>E62</f>
        <v>14960</v>
      </c>
      <c r="F61" s="20">
        <f>F62</f>
        <v>14960</v>
      </c>
      <c r="G61" s="263"/>
    </row>
    <row r="62" spans="1:7" s="392" customFormat="1" ht="18.75" customHeight="1">
      <c r="A62" s="273"/>
      <c r="B62" s="256" t="s">
        <v>22</v>
      </c>
      <c r="C62" s="327"/>
      <c r="D62" s="26">
        <f>SUM(D63:D64)</f>
        <v>0</v>
      </c>
      <c r="E62" s="30">
        <f>SUM(E63:E64)</f>
        <v>14960</v>
      </c>
      <c r="F62" s="26">
        <f>E62-D62</f>
        <v>14960</v>
      </c>
      <c r="G62" s="266"/>
    </row>
    <row r="63" spans="1:7" s="392" customFormat="1" ht="16.5" customHeight="1">
      <c r="A63" s="273"/>
      <c r="B63" s="342"/>
      <c r="C63" s="327" t="s">
        <v>344</v>
      </c>
      <c r="D63" s="26">
        <v>0</v>
      </c>
      <c r="E63" s="30">
        <v>9960</v>
      </c>
      <c r="F63" s="26">
        <f>E63-D63</f>
        <v>9960</v>
      </c>
      <c r="G63" s="266"/>
    </row>
    <row r="64" spans="1:7" ht="16.5" customHeight="1">
      <c r="A64" s="293"/>
      <c r="B64" s="394"/>
      <c r="C64" s="327" t="s">
        <v>491</v>
      </c>
      <c r="D64" s="26">
        <v>0</v>
      </c>
      <c r="E64" s="30">
        <v>5000</v>
      </c>
      <c r="F64" s="268">
        <f>E64-D64</f>
        <v>5000</v>
      </c>
      <c r="G64" s="266"/>
    </row>
    <row r="65" spans="1:7" ht="18.75" customHeight="1">
      <c r="A65" s="250" t="s">
        <v>30</v>
      </c>
      <c r="B65" s="261"/>
      <c r="C65" s="261"/>
      <c r="D65" s="20">
        <f>D66</f>
        <v>0</v>
      </c>
      <c r="E65" s="262">
        <f>E66</f>
        <v>30000</v>
      </c>
      <c r="F65" s="20">
        <f>F66</f>
        <v>30000</v>
      </c>
      <c r="G65" s="263"/>
    </row>
    <row r="66" spans="1:7" ht="16.5" customHeight="1">
      <c r="A66" s="273"/>
      <c r="B66" s="299" t="s">
        <v>30</v>
      </c>
      <c r="C66" s="292"/>
      <c r="D66" s="70">
        <f>SUM(D67:D67)</f>
        <v>0</v>
      </c>
      <c r="E66" s="71">
        <f>SUM(E67:E67)</f>
        <v>30000</v>
      </c>
      <c r="F66" s="70">
        <f>SUM(F67:F67)</f>
        <v>30000</v>
      </c>
      <c r="G66" s="246"/>
    </row>
    <row r="67" spans="1:7" ht="16.5" customHeight="1">
      <c r="A67" s="273"/>
      <c r="B67" s="275"/>
      <c r="C67" s="300" t="s">
        <v>31</v>
      </c>
      <c r="D67" s="70">
        <v>0</v>
      </c>
      <c r="E67" s="71">
        <v>30000</v>
      </c>
      <c r="F67" s="268">
        <f>E67-D67</f>
        <v>30000</v>
      </c>
      <c r="G67" s="301"/>
    </row>
    <row r="68" spans="1:7" ht="16.5" customHeight="1">
      <c r="A68" s="250" t="s">
        <v>197</v>
      </c>
      <c r="B68" s="304"/>
      <c r="C68" s="305"/>
      <c r="D68" s="20">
        <f>D69</f>
        <v>0</v>
      </c>
      <c r="E68" s="262">
        <f>E69</f>
        <v>122277</v>
      </c>
      <c r="F68" s="20">
        <f>F69</f>
        <v>122277</v>
      </c>
      <c r="G68" s="290"/>
    </row>
    <row r="69" spans="1:7" ht="16.5" customHeight="1">
      <c r="A69" s="306"/>
      <c r="B69" s="272" t="s">
        <v>197</v>
      </c>
      <c r="C69" s="307"/>
      <c r="D69" s="26">
        <f>SUM(D70:D71)</f>
        <v>0</v>
      </c>
      <c r="E69" s="30">
        <f>SUM(E70:E71)</f>
        <v>122277</v>
      </c>
      <c r="F69" s="26">
        <f>SUM(F70:F71)</f>
        <v>122277</v>
      </c>
      <c r="G69" s="308"/>
    </row>
    <row r="70" spans="1:7" ht="16.5" customHeight="1">
      <c r="A70" s="306"/>
      <c r="B70" s="275"/>
      <c r="C70" s="309" t="s">
        <v>345</v>
      </c>
      <c r="D70" s="26">
        <v>0</v>
      </c>
      <c r="E70" s="30">
        <v>108580</v>
      </c>
      <c r="F70" s="268">
        <f>E70-D70</f>
        <v>108580</v>
      </c>
      <c r="G70" s="281"/>
    </row>
    <row r="71" spans="1:7" ht="16.5" customHeight="1">
      <c r="A71" s="306"/>
      <c r="B71" s="275"/>
      <c r="C71" s="309" t="s">
        <v>346</v>
      </c>
      <c r="D71" s="70">
        <v>0</v>
      </c>
      <c r="E71" s="71">
        <v>13697</v>
      </c>
      <c r="F71" s="268">
        <f>E71-D71</f>
        <v>13697</v>
      </c>
      <c r="G71" s="281"/>
    </row>
    <row r="72" spans="1:7" s="14" customFormat="1" ht="18.75" customHeight="1">
      <c r="A72" s="250" t="s">
        <v>201</v>
      </c>
      <c r="B72" s="261"/>
      <c r="C72" s="261"/>
      <c r="D72" s="107">
        <f>D73</f>
        <v>0</v>
      </c>
      <c r="E72" s="297">
        <f>E73</f>
        <v>17300</v>
      </c>
      <c r="F72" s="20">
        <f>F73</f>
        <v>16900</v>
      </c>
      <c r="G72" s="263"/>
    </row>
    <row r="73" spans="1:7" ht="16.5" customHeight="1">
      <c r="A73" s="273"/>
      <c r="B73" s="272" t="s">
        <v>201</v>
      </c>
      <c r="C73" s="312"/>
      <c r="D73" s="26">
        <f>SUM(D74:D76)</f>
        <v>0</v>
      </c>
      <c r="E73" s="30">
        <f>SUM(E74:E76)</f>
        <v>17300</v>
      </c>
      <c r="F73" s="26">
        <f>SUM(F74:F76)</f>
        <v>16900</v>
      </c>
      <c r="G73" s="266"/>
    </row>
    <row r="74" spans="1:7" ht="15" customHeight="1">
      <c r="A74" s="273"/>
      <c r="B74" s="275"/>
      <c r="C74" s="312" t="s">
        <v>39</v>
      </c>
      <c r="D74" s="26">
        <v>0</v>
      </c>
      <c r="E74" s="30">
        <v>0</v>
      </c>
      <c r="F74" s="268">
        <f>E74-D74</f>
        <v>0</v>
      </c>
      <c r="G74" s="266"/>
    </row>
    <row r="75" spans="1:7" ht="15" customHeight="1">
      <c r="A75" s="273"/>
      <c r="B75" s="275"/>
      <c r="C75" s="272" t="s">
        <v>492</v>
      </c>
      <c r="D75" s="36">
        <v>0</v>
      </c>
      <c r="E75" s="39">
        <v>400</v>
      </c>
      <c r="F75" s="319"/>
      <c r="G75" s="281"/>
    </row>
    <row r="76" spans="1:7" ht="15" customHeight="1" thickBot="1">
      <c r="A76" s="282"/>
      <c r="B76" s="283"/>
      <c r="C76" s="356" t="s">
        <v>38</v>
      </c>
      <c r="D76" s="61">
        <v>0</v>
      </c>
      <c r="E76" s="62">
        <v>16900</v>
      </c>
      <c r="F76" s="321">
        <f>E76-D76</f>
        <v>16900</v>
      </c>
      <c r="G76" s="285"/>
    </row>
    <row r="77" spans="1:7" ht="18" customHeight="1" thickBot="1">
      <c r="A77" s="330" t="s">
        <v>209</v>
      </c>
      <c r="B77" s="330"/>
      <c r="C77" s="330"/>
      <c r="D77" s="331"/>
      <c r="E77" s="332"/>
      <c r="F77" s="333"/>
      <c r="G77" s="334" t="s">
        <v>159</v>
      </c>
    </row>
    <row r="78" spans="1:7" ht="30" customHeight="1">
      <c r="A78" s="240" t="s">
        <v>160</v>
      </c>
      <c r="B78" s="241" t="s">
        <v>161</v>
      </c>
      <c r="C78" s="241" t="s">
        <v>162</v>
      </c>
      <c r="D78" s="55" t="s">
        <v>6</v>
      </c>
      <c r="E78" s="11" t="s">
        <v>7</v>
      </c>
      <c r="F78" s="287" t="s">
        <v>163</v>
      </c>
      <c r="G78" s="243" t="s">
        <v>164</v>
      </c>
    </row>
    <row r="79" spans="1:7" ht="24.75" customHeight="1">
      <c r="A79" s="626" t="s">
        <v>285</v>
      </c>
      <c r="B79" s="627"/>
      <c r="C79" s="628"/>
      <c r="D79" s="244">
        <f>D80+D138</f>
        <v>0</v>
      </c>
      <c r="E79" s="245">
        <f>E80+E138</f>
        <v>6257487</v>
      </c>
      <c r="F79" s="244">
        <f>E79-D79</f>
        <v>6257487</v>
      </c>
      <c r="G79" s="246"/>
    </row>
    <row r="80" spans="1:7" ht="24.75" customHeight="1">
      <c r="A80" s="636" t="s">
        <v>477</v>
      </c>
      <c r="B80" s="637"/>
      <c r="C80" s="638"/>
      <c r="D80" s="335">
        <f>D81+D101+D106+D121+D124+D128+D131+D135</f>
        <v>0</v>
      </c>
      <c r="E80" s="336">
        <f>E81+E101+E106+E121+E124+E128+E131+E135</f>
        <v>4721000</v>
      </c>
      <c r="F80" s="335">
        <f>E80-D80</f>
        <v>4721000</v>
      </c>
      <c r="G80" s="249"/>
    </row>
    <row r="81" spans="1:7" ht="18.75" customHeight="1">
      <c r="A81" s="250" t="s">
        <v>211</v>
      </c>
      <c r="B81" s="261"/>
      <c r="C81" s="261"/>
      <c r="D81" s="20">
        <f>D82++D89+D93</f>
        <v>0</v>
      </c>
      <c r="E81" s="262">
        <f>E82++E89+E93</f>
        <v>2698295</v>
      </c>
      <c r="F81" s="20">
        <f>E81-D81</f>
        <v>2698295</v>
      </c>
      <c r="G81" s="263"/>
    </row>
    <row r="82" spans="1:7" ht="18.75" customHeight="1">
      <c r="A82" s="273"/>
      <c r="B82" s="272" t="s">
        <v>212</v>
      </c>
      <c r="C82" s="312"/>
      <c r="D82" s="26">
        <f>SUM(D83:D88)</f>
        <v>0</v>
      </c>
      <c r="E82" s="30">
        <f>SUM(E83:E88)</f>
        <v>2320924</v>
      </c>
      <c r="F82" s="26">
        <f>SUM(F83:F88)</f>
        <v>2320924</v>
      </c>
      <c r="G82" s="266"/>
    </row>
    <row r="83" spans="1:7" ht="18.75" customHeight="1">
      <c r="A83" s="273"/>
      <c r="B83" s="275"/>
      <c r="C83" s="312" t="s">
        <v>213</v>
      </c>
      <c r="D83" s="70">
        <v>0</v>
      </c>
      <c r="E83" s="71">
        <v>1554176</v>
      </c>
      <c r="F83" s="26">
        <f t="shared" ref="F83:F92" si="3">E83-D83</f>
        <v>1554176</v>
      </c>
      <c r="G83" s="266"/>
    </row>
    <row r="84" spans="1:7" ht="18.75" customHeight="1">
      <c r="A84" s="273"/>
      <c r="B84" s="275"/>
      <c r="C84" s="312" t="s">
        <v>47</v>
      </c>
      <c r="D84" s="70">
        <v>0</v>
      </c>
      <c r="E84" s="71">
        <v>408885</v>
      </c>
      <c r="F84" s="26">
        <f t="shared" si="3"/>
        <v>408885</v>
      </c>
      <c r="G84" s="266"/>
    </row>
    <row r="85" spans="1:7" ht="18.75" customHeight="1">
      <c r="A85" s="273"/>
      <c r="B85" s="275"/>
      <c r="C85" s="294" t="s">
        <v>287</v>
      </c>
      <c r="D85" s="70">
        <v>0</v>
      </c>
      <c r="E85" s="71">
        <v>0</v>
      </c>
      <c r="F85" s="26">
        <f t="shared" si="3"/>
        <v>0</v>
      </c>
      <c r="G85" s="246"/>
    </row>
    <row r="86" spans="1:7" ht="18.75" customHeight="1">
      <c r="A86" s="255"/>
      <c r="B86" s="275"/>
      <c r="C86" s="294" t="s">
        <v>49</v>
      </c>
      <c r="D86" s="70">
        <v>0</v>
      </c>
      <c r="E86" s="71">
        <v>158630</v>
      </c>
      <c r="F86" s="26">
        <f t="shared" si="3"/>
        <v>158630</v>
      </c>
      <c r="G86" s="246"/>
    </row>
    <row r="87" spans="1:7" ht="18.75" customHeight="1">
      <c r="A87" s="273"/>
      <c r="B87" s="275"/>
      <c r="C87" s="312" t="s">
        <v>50</v>
      </c>
      <c r="D87" s="70">
        <v>0</v>
      </c>
      <c r="E87" s="71">
        <v>190833</v>
      </c>
      <c r="F87" s="26">
        <f t="shared" si="3"/>
        <v>190833</v>
      </c>
      <c r="G87" s="266"/>
    </row>
    <row r="88" spans="1:7" ht="18.75" customHeight="1">
      <c r="A88" s="255"/>
      <c r="B88" s="275"/>
      <c r="C88" s="312" t="s">
        <v>51</v>
      </c>
      <c r="D88" s="70">
        <v>0</v>
      </c>
      <c r="E88" s="71">
        <v>8400</v>
      </c>
      <c r="F88" s="26">
        <f t="shared" si="3"/>
        <v>8400</v>
      </c>
      <c r="G88" s="266"/>
    </row>
    <row r="89" spans="1:7" ht="18.75" customHeight="1">
      <c r="A89" s="273"/>
      <c r="B89" s="272" t="s">
        <v>214</v>
      </c>
      <c r="C89" s="312"/>
      <c r="D89" s="26">
        <f>SUM(D90:D92)</f>
        <v>0</v>
      </c>
      <c r="E89" s="30">
        <f>SUM(E90:E92)</f>
        <v>12800</v>
      </c>
      <c r="F89" s="26">
        <f t="shared" si="3"/>
        <v>12800</v>
      </c>
      <c r="G89" s="266"/>
    </row>
    <row r="90" spans="1:7" ht="18.75" customHeight="1">
      <c r="A90" s="255"/>
      <c r="B90" s="275"/>
      <c r="C90" s="312" t="s">
        <v>215</v>
      </c>
      <c r="D90" s="26">
        <v>0</v>
      </c>
      <c r="E90" s="30">
        <v>5600</v>
      </c>
      <c r="F90" s="26">
        <f t="shared" si="3"/>
        <v>5600</v>
      </c>
      <c r="G90" s="266"/>
    </row>
    <row r="91" spans="1:7" ht="18.75" customHeight="1">
      <c r="A91" s="273"/>
      <c r="B91" s="275"/>
      <c r="C91" s="294" t="s">
        <v>216</v>
      </c>
      <c r="D91" s="70">
        <v>0</v>
      </c>
      <c r="E91" s="71">
        <v>0</v>
      </c>
      <c r="F91" s="26">
        <f t="shared" si="3"/>
        <v>0</v>
      </c>
      <c r="G91" s="246"/>
    </row>
    <row r="92" spans="1:7" ht="18.75" customHeight="1">
      <c r="A92" s="273"/>
      <c r="B92" s="294"/>
      <c r="C92" s="294" t="s">
        <v>217</v>
      </c>
      <c r="D92" s="26">
        <v>0</v>
      </c>
      <c r="E92" s="30">
        <v>7200</v>
      </c>
      <c r="F92" s="26">
        <f t="shared" si="3"/>
        <v>7200</v>
      </c>
      <c r="G92" s="246"/>
    </row>
    <row r="93" spans="1:7" ht="18.75" customHeight="1">
      <c r="A93" s="273"/>
      <c r="B93" s="272" t="s">
        <v>218</v>
      </c>
      <c r="C93" s="312"/>
      <c r="D93" s="26">
        <f>SUM(D94:D100)</f>
        <v>0</v>
      </c>
      <c r="E93" s="30">
        <f>SUM(E94:E100)</f>
        <v>364571</v>
      </c>
      <c r="F93" s="26">
        <f>SUM(F94:F100)</f>
        <v>364571</v>
      </c>
      <c r="G93" s="266"/>
    </row>
    <row r="94" spans="1:7" ht="18.75" customHeight="1">
      <c r="A94" s="273"/>
      <c r="B94" s="275"/>
      <c r="C94" s="312" t="s">
        <v>219</v>
      </c>
      <c r="D94" s="26">
        <v>0</v>
      </c>
      <c r="E94" s="30">
        <v>2300</v>
      </c>
      <c r="F94" s="26">
        <f t="shared" ref="F94:F100" si="4">E94-D94</f>
        <v>2300</v>
      </c>
      <c r="G94" s="266"/>
    </row>
    <row r="95" spans="1:7" ht="18.75" customHeight="1">
      <c r="A95" s="273"/>
      <c r="B95" s="275"/>
      <c r="C95" s="339" t="s">
        <v>220</v>
      </c>
      <c r="D95" s="26">
        <v>0</v>
      </c>
      <c r="E95" s="30">
        <v>98323</v>
      </c>
      <c r="F95" s="26">
        <f t="shared" si="4"/>
        <v>98323</v>
      </c>
      <c r="G95" s="266"/>
    </row>
    <row r="96" spans="1:7" ht="18.75" customHeight="1">
      <c r="A96" s="273"/>
      <c r="B96" s="275"/>
      <c r="C96" s="312" t="s">
        <v>221</v>
      </c>
      <c r="D96" s="26">
        <v>0</v>
      </c>
      <c r="E96" s="30">
        <v>164300</v>
      </c>
      <c r="F96" s="26">
        <f t="shared" si="4"/>
        <v>164300</v>
      </c>
      <c r="G96" s="266"/>
    </row>
    <row r="97" spans="1:7" ht="18.75" customHeight="1">
      <c r="A97" s="273"/>
      <c r="B97" s="275"/>
      <c r="C97" s="312" t="s">
        <v>222</v>
      </c>
      <c r="D97" s="70">
        <v>0</v>
      </c>
      <c r="E97" s="71">
        <v>42958</v>
      </c>
      <c r="F97" s="26">
        <f t="shared" si="4"/>
        <v>42958</v>
      </c>
      <c r="G97" s="266"/>
    </row>
    <row r="98" spans="1:7" ht="18.75" customHeight="1">
      <c r="A98" s="273"/>
      <c r="B98" s="275"/>
      <c r="C98" s="312" t="s">
        <v>223</v>
      </c>
      <c r="D98" s="70">
        <v>0</v>
      </c>
      <c r="E98" s="71">
        <v>7760</v>
      </c>
      <c r="F98" s="26">
        <f t="shared" si="4"/>
        <v>7760</v>
      </c>
      <c r="G98" s="266"/>
    </row>
    <row r="99" spans="1:7" ht="18.75" customHeight="1">
      <c r="A99" s="273"/>
      <c r="B99" s="275"/>
      <c r="C99" s="312" t="s">
        <v>224</v>
      </c>
      <c r="D99" s="26">
        <v>0</v>
      </c>
      <c r="E99" s="30">
        <v>30</v>
      </c>
      <c r="F99" s="26">
        <f t="shared" si="4"/>
        <v>30</v>
      </c>
      <c r="G99" s="266"/>
    </row>
    <row r="100" spans="1:7" ht="18.75" customHeight="1">
      <c r="A100" s="273"/>
      <c r="B100" s="275"/>
      <c r="C100" s="312" t="s">
        <v>225</v>
      </c>
      <c r="D100" s="103">
        <v>0</v>
      </c>
      <c r="E100" s="104">
        <v>48900</v>
      </c>
      <c r="F100" s="26">
        <f t="shared" si="4"/>
        <v>48900</v>
      </c>
      <c r="G100" s="266"/>
    </row>
    <row r="101" spans="1:7" ht="18.75" customHeight="1">
      <c r="A101" s="250" t="s">
        <v>226</v>
      </c>
      <c r="B101" s="261"/>
      <c r="C101" s="261"/>
      <c r="D101" s="20">
        <f>D102</f>
        <v>0</v>
      </c>
      <c r="E101" s="262">
        <f>E102</f>
        <v>336906</v>
      </c>
      <c r="F101" s="20">
        <f>F102</f>
        <v>336906</v>
      </c>
      <c r="G101" s="263"/>
    </row>
    <row r="102" spans="1:7" ht="18.75" customHeight="1">
      <c r="A102" s="273"/>
      <c r="B102" s="272" t="s">
        <v>227</v>
      </c>
      <c r="C102" s="312"/>
      <c r="D102" s="26">
        <f>SUM(D103:D105)</f>
        <v>0</v>
      </c>
      <c r="E102" s="30">
        <f>SUM(E103:E105)</f>
        <v>336906</v>
      </c>
      <c r="F102" s="26">
        <f>SUM(F103:F105)</f>
        <v>336906</v>
      </c>
      <c r="G102" s="266"/>
    </row>
    <row r="103" spans="1:7" ht="18.75" customHeight="1">
      <c r="A103" s="273"/>
      <c r="B103" s="275"/>
      <c r="C103" s="312" t="s">
        <v>227</v>
      </c>
      <c r="D103" s="36">
        <v>0</v>
      </c>
      <c r="E103" s="39">
        <v>14000</v>
      </c>
      <c r="F103" s="26">
        <f>E103-D103</f>
        <v>14000</v>
      </c>
      <c r="G103" s="266"/>
    </row>
    <row r="104" spans="1:7" ht="18.75" customHeight="1">
      <c r="A104" s="273"/>
      <c r="B104" s="275"/>
      <c r="C104" s="312" t="s">
        <v>228</v>
      </c>
      <c r="D104" s="36">
        <v>0</v>
      </c>
      <c r="E104" s="39">
        <v>20000</v>
      </c>
      <c r="F104" s="26">
        <f>E104-D104</f>
        <v>20000</v>
      </c>
      <c r="G104" s="266"/>
    </row>
    <row r="105" spans="1:7" ht="18.75" customHeight="1">
      <c r="A105" s="273"/>
      <c r="B105" s="275"/>
      <c r="C105" s="256" t="s">
        <v>229</v>
      </c>
      <c r="D105" s="36">
        <v>0</v>
      </c>
      <c r="E105" s="39">
        <v>302906</v>
      </c>
      <c r="F105" s="26">
        <f>E105-D105</f>
        <v>302906</v>
      </c>
      <c r="G105" s="281"/>
    </row>
    <row r="106" spans="1:7" ht="18.75" customHeight="1">
      <c r="A106" s="250" t="s">
        <v>230</v>
      </c>
      <c r="B106" s="261"/>
      <c r="C106" s="261"/>
      <c r="D106" s="20">
        <f>D107</f>
        <v>0</v>
      </c>
      <c r="E106" s="262">
        <f>E107</f>
        <v>1681694</v>
      </c>
      <c r="F106" s="20">
        <f>F107</f>
        <v>1681694</v>
      </c>
      <c r="G106" s="263"/>
    </row>
    <row r="107" spans="1:7" ht="18.75" customHeight="1">
      <c r="A107" s="273"/>
      <c r="B107" s="272" t="s">
        <v>230</v>
      </c>
      <c r="C107" s="312"/>
      <c r="D107" s="26">
        <f>SUM(D108:D120)</f>
        <v>0</v>
      </c>
      <c r="E107" s="26">
        <f>SUM(E108:E120)</f>
        <v>1681694</v>
      </c>
      <c r="F107" s="26">
        <f t="shared" ref="F107:F111" si="5">E107-D107</f>
        <v>1681694</v>
      </c>
      <c r="G107" s="266"/>
    </row>
    <row r="108" spans="1:7" ht="18.75" customHeight="1">
      <c r="A108" s="395"/>
      <c r="B108" s="396"/>
      <c r="C108" s="397" t="s">
        <v>493</v>
      </c>
      <c r="D108" s="26">
        <v>0</v>
      </c>
      <c r="E108" s="30">
        <v>48900</v>
      </c>
      <c r="F108" s="26">
        <f t="shared" si="5"/>
        <v>48900</v>
      </c>
      <c r="G108" s="266"/>
    </row>
    <row r="109" spans="1:7" ht="21" customHeight="1">
      <c r="A109" s="273"/>
      <c r="B109" s="275"/>
      <c r="C109" s="486" t="s">
        <v>494</v>
      </c>
      <c r="D109" s="70">
        <v>0</v>
      </c>
      <c r="E109" s="71">
        <v>209226</v>
      </c>
      <c r="F109" s="26">
        <f t="shared" si="5"/>
        <v>209226</v>
      </c>
      <c r="G109" s="266"/>
    </row>
    <row r="110" spans="1:7" ht="22.5" customHeight="1">
      <c r="A110" s="273"/>
      <c r="B110" s="275"/>
      <c r="C110" s="613" t="s">
        <v>495</v>
      </c>
      <c r="D110" s="26">
        <v>0</v>
      </c>
      <c r="E110" s="30">
        <v>90496</v>
      </c>
      <c r="F110" s="26">
        <f t="shared" si="5"/>
        <v>90496</v>
      </c>
      <c r="G110" s="266"/>
    </row>
    <row r="111" spans="1:7" ht="18.75" customHeight="1">
      <c r="A111" s="273"/>
      <c r="B111" s="275"/>
      <c r="C111" s="400" t="s">
        <v>496</v>
      </c>
      <c r="D111" s="26">
        <v>0</v>
      </c>
      <c r="E111" s="30">
        <v>101260</v>
      </c>
      <c r="F111" s="70">
        <f t="shared" si="5"/>
        <v>101260</v>
      </c>
      <c r="G111" s="246"/>
    </row>
    <row r="112" spans="1:7" ht="18.75" customHeight="1">
      <c r="A112" s="273"/>
      <c r="B112" s="275"/>
      <c r="C112" s="401" t="s">
        <v>497</v>
      </c>
      <c r="D112" s="103">
        <v>0</v>
      </c>
      <c r="E112" s="104">
        <v>443493</v>
      </c>
      <c r="F112" s="70">
        <f>E112-D112</f>
        <v>443493</v>
      </c>
      <c r="G112" s="246"/>
    </row>
    <row r="113" spans="1:7" ht="18.75" customHeight="1" thickBot="1">
      <c r="A113" s="282"/>
      <c r="B113" s="283"/>
      <c r="C113" s="402" t="s">
        <v>498</v>
      </c>
      <c r="D113" s="61">
        <v>0</v>
      </c>
      <c r="E113" s="62">
        <v>312379</v>
      </c>
      <c r="F113" s="61">
        <f>E113-D113</f>
        <v>312379</v>
      </c>
      <c r="G113" s="350"/>
    </row>
    <row r="114" spans="1:7" ht="17.25" customHeight="1" thickBot="1">
      <c r="A114" s="286" t="s">
        <v>209</v>
      </c>
      <c r="B114" s="286"/>
      <c r="C114" s="286"/>
      <c r="D114" s="53"/>
      <c r="E114" s="2"/>
      <c r="F114" s="54"/>
      <c r="G114" s="239" t="s">
        <v>159</v>
      </c>
    </row>
    <row r="115" spans="1:7" ht="30" customHeight="1">
      <c r="A115" s="240" t="s">
        <v>160</v>
      </c>
      <c r="B115" s="241" t="s">
        <v>161</v>
      </c>
      <c r="C115" s="241" t="s">
        <v>162</v>
      </c>
      <c r="D115" s="55" t="s">
        <v>6</v>
      </c>
      <c r="E115" s="11" t="s">
        <v>7</v>
      </c>
      <c r="F115" s="287" t="s">
        <v>163</v>
      </c>
      <c r="G115" s="243" t="s">
        <v>164</v>
      </c>
    </row>
    <row r="116" spans="1:7" ht="16.5" customHeight="1">
      <c r="A116" s="273" t="s">
        <v>148</v>
      </c>
      <c r="B116" s="275" t="s">
        <v>148</v>
      </c>
      <c r="C116" s="397" t="s">
        <v>499</v>
      </c>
      <c r="D116" s="26">
        <v>0</v>
      </c>
      <c r="E116" s="30">
        <v>242400</v>
      </c>
      <c r="F116" s="26">
        <f>E116-D116</f>
        <v>242400</v>
      </c>
      <c r="G116" s="266"/>
    </row>
    <row r="117" spans="1:7" ht="16.5" customHeight="1">
      <c r="A117" s="273"/>
      <c r="B117" s="275"/>
      <c r="C117" s="397" t="s">
        <v>500</v>
      </c>
      <c r="D117" s="26">
        <v>0</v>
      </c>
      <c r="E117" s="30">
        <v>138000</v>
      </c>
      <c r="F117" s="26">
        <f>E117-D117</f>
        <v>138000</v>
      </c>
      <c r="G117" s="266"/>
    </row>
    <row r="118" spans="1:7" ht="16.5" customHeight="1">
      <c r="A118" s="273"/>
      <c r="B118" s="275"/>
      <c r="C118" s="397" t="s">
        <v>501</v>
      </c>
      <c r="D118" s="26">
        <v>0</v>
      </c>
      <c r="E118" s="30">
        <v>87000</v>
      </c>
      <c r="F118" s="26">
        <f>E118-D118</f>
        <v>87000</v>
      </c>
      <c r="G118" s="246"/>
    </row>
    <row r="119" spans="1:7" ht="16.5" customHeight="1">
      <c r="A119" s="273"/>
      <c r="B119" s="275"/>
      <c r="C119" s="397" t="s">
        <v>502</v>
      </c>
      <c r="D119" s="26">
        <v>0</v>
      </c>
      <c r="E119" s="30">
        <v>5040</v>
      </c>
      <c r="F119" s="26">
        <f t="shared" ref="F119:F120" si="6">E119-D119</f>
        <v>5040</v>
      </c>
      <c r="G119" s="246"/>
    </row>
    <row r="120" spans="1:7" ht="16.5" customHeight="1">
      <c r="A120" s="273"/>
      <c r="B120" s="275"/>
      <c r="C120" s="397" t="s">
        <v>503</v>
      </c>
      <c r="D120" s="26">
        <v>0</v>
      </c>
      <c r="E120" s="30">
        <v>3500</v>
      </c>
      <c r="F120" s="26">
        <f t="shared" si="6"/>
        <v>3500</v>
      </c>
      <c r="G120" s="246"/>
    </row>
    <row r="121" spans="1:7" ht="18.75" customHeight="1">
      <c r="A121" s="250" t="s">
        <v>241</v>
      </c>
      <c r="B121" s="276"/>
      <c r="C121" s="261"/>
      <c r="D121" s="20">
        <f>D122+D125</f>
        <v>0</v>
      </c>
      <c r="E121" s="262">
        <f>E122+E125</f>
        <v>0</v>
      </c>
      <c r="F121" s="107">
        <f>F122+F125</f>
        <v>0</v>
      </c>
      <c r="G121" s="298"/>
    </row>
    <row r="122" spans="1:7" ht="18.75" customHeight="1">
      <c r="A122" s="273"/>
      <c r="B122" s="272" t="s">
        <v>241</v>
      </c>
      <c r="C122" s="312"/>
      <c r="D122" s="26">
        <f>D123</f>
        <v>0</v>
      </c>
      <c r="E122" s="30">
        <f>E123</f>
        <v>0</v>
      </c>
      <c r="F122" s="26">
        <f>F123</f>
        <v>0</v>
      </c>
      <c r="G122" s="266"/>
    </row>
    <row r="123" spans="1:7" ht="18.75" customHeight="1">
      <c r="A123" s="273"/>
      <c r="B123" s="275"/>
      <c r="C123" s="312" t="s">
        <v>241</v>
      </c>
      <c r="D123" s="26">
        <v>0</v>
      </c>
      <c r="E123" s="30">
        <v>0</v>
      </c>
      <c r="F123" s="26">
        <f>E123-D123</f>
        <v>0</v>
      </c>
      <c r="G123" s="266"/>
    </row>
    <row r="124" spans="1:7" ht="18.75" customHeight="1">
      <c r="A124" s="250" t="s">
        <v>242</v>
      </c>
      <c r="B124" s="276"/>
      <c r="C124" s="261"/>
      <c r="D124" s="107">
        <f>SUM(D125)</f>
        <v>0</v>
      </c>
      <c r="E124" s="297">
        <f>SUM(E125)</f>
        <v>0</v>
      </c>
      <c r="F124" s="20">
        <f>E124-D124</f>
        <v>0</v>
      </c>
      <c r="G124" s="298"/>
    </row>
    <row r="125" spans="1:7" ht="18.75" customHeight="1">
      <c r="A125" s="273"/>
      <c r="B125" s="272" t="s">
        <v>243</v>
      </c>
      <c r="C125" s="312"/>
      <c r="D125" s="26">
        <f>SUM(D126:D127)</f>
        <v>0</v>
      </c>
      <c r="E125" s="30">
        <f>SUM(E126:E127)</f>
        <v>0</v>
      </c>
      <c r="F125" s="26">
        <f>SUM(F126:F127)</f>
        <v>0</v>
      </c>
      <c r="G125" s="266"/>
    </row>
    <row r="126" spans="1:7" ht="16.5" customHeight="1">
      <c r="A126" s="273"/>
      <c r="B126" s="275"/>
      <c r="C126" s="312" t="s">
        <v>244</v>
      </c>
      <c r="D126" s="26">
        <v>0</v>
      </c>
      <c r="E126" s="30">
        <v>0</v>
      </c>
      <c r="F126" s="26">
        <f>E126-D126</f>
        <v>0</v>
      </c>
      <c r="G126" s="266"/>
    </row>
    <row r="127" spans="1:7" ht="16.5" customHeight="1">
      <c r="A127" s="273"/>
      <c r="B127" s="275"/>
      <c r="C127" s="312" t="s">
        <v>245</v>
      </c>
      <c r="D127" s="26">
        <v>0</v>
      </c>
      <c r="E127" s="30">
        <v>0</v>
      </c>
      <c r="F127" s="26">
        <f>E127-D127</f>
        <v>0</v>
      </c>
      <c r="G127" s="266"/>
    </row>
    <row r="128" spans="1:7" ht="18.75" customHeight="1">
      <c r="A128" s="250" t="s">
        <v>246</v>
      </c>
      <c r="B128" s="261"/>
      <c r="C128" s="261"/>
      <c r="D128" s="20">
        <f>D129</f>
        <v>0</v>
      </c>
      <c r="E128" s="262">
        <f>E129</f>
        <v>4105</v>
      </c>
      <c r="F128" s="20">
        <f>F129</f>
        <v>4105</v>
      </c>
      <c r="G128" s="263"/>
    </row>
    <row r="129" spans="1:7" ht="18.75" customHeight="1">
      <c r="A129" s="273"/>
      <c r="B129" s="272" t="s">
        <v>246</v>
      </c>
      <c r="C129" s="312"/>
      <c r="D129" s="26">
        <f>D130</f>
        <v>0</v>
      </c>
      <c r="E129" s="30">
        <f>E130</f>
        <v>4105</v>
      </c>
      <c r="F129" s="26">
        <f>E129-D129</f>
        <v>4105</v>
      </c>
      <c r="G129" s="266"/>
    </row>
    <row r="130" spans="1:7" ht="18.75" customHeight="1">
      <c r="A130" s="273"/>
      <c r="B130" s="275"/>
      <c r="C130" s="312" t="s">
        <v>246</v>
      </c>
      <c r="D130" s="26">
        <v>0</v>
      </c>
      <c r="E130" s="30">
        <v>4105</v>
      </c>
      <c r="F130" s="26">
        <f>E130-D130</f>
        <v>4105</v>
      </c>
      <c r="G130" s="266"/>
    </row>
    <row r="131" spans="1:7" ht="18.75" customHeight="1">
      <c r="A131" s="344" t="s">
        <v>247</v>
      </c>
      <c r="B131" s="261"/>
      <c r="C131" s="261"/>
      <c r="D131" s="20">
        <f>D132</f>
        <v>0</v>
      </c>
      <c r="E131" s="262">
        <f>E132</f>
        <v>0</v>
      </c>
      <c r="F131" s="20">
        <f>F132</f>
        <v>0</v>
      </c>
      <c r="G131" s="263"/>
    </row>
    <row r="132" spans="1:7" ht="18.75" customHeight="1">
      <c r="A132" s="273"/>
      <c r="B132" s="272" t="s">
        <v>247</v>
      </c>
      <c r="C132" s="312"/>
      <c r="D132" s="26">
        <f>SUM(D133:D134)</f>
        <v>0</v>
      </c>
      <c r="E132" s="30">
        <f>SUM(E133:E134)</f>
        <v>0</v>
      </c>
      <c r="F132" s="26">
        <f>SUM(F133:F134)</f>
        <v>0</v>
      </c>
      <c r="G132" s="266"/>
    </row>
    <row r="133" spans="1:7" ht="18.75" customHeight="1">
      <c r="A133" s="273"/>
      <c r="B133" s="275"/>
      <c r="C133" s="312" t="s">
        <v>248</v>
      </c>
      <c r="D133" s="26">
        <v>0</v>
      </c>
      <c r="E133" s="30">
        <v>0</v>
      </c>
      <c r="F133" s="26">
        <f>E133-D133</f>
        <v>0</v>
      </c>
      <c r="G133" s="266"/>
    </row>
    <row r="134" spans="1:7" ht="18.75" customHeight="1">
      <c r="A134" s="273"/>
      <c r="B134" s="275"/>
      <c r="C134" s="312" t="s">
        <v>249</v>
      </c>
      <c r="D134" s="26">
        <v>0</v>
      </c>
      <c r="E134" s="30">
        <v>0</v>
      </c>
      <c r="F134" s="26">
        <f>E134-D134</f>
        <v>0</v>
      </c>
      <c r="G134" s="266"/>
    </row>
    <row r="135" spans="1:7" ht="18.75" customHeight="1">
      <c r="A135" s="250" t="s">
        <v>197</v>
      </c>
      <c r="B135" s="261"/>
      <c r="C135" s="261"/>
      <c r="D135" s="20">
        <f>SUM(D136)</f>
        <v>0</v>
      </c>
      <c r="E135" s="262">
        <f>SUM(E136)</f>
        <v>0</v>
      </c>
      <c r="F135" s="20">
        <f>SUM(F136)</f>
        <v>0</v>
      </c>
      <c r="G135" s="263"/>
    </row>
    <row r="136" spans="1:7" ht="18.75" customHeight="1">
      <c r="A136" s="273"/>
      <c r="B136" s="272" t="s">
        <v>197</v>
      </c>
      <c r="C136" s="312"/>
      <c r="D136" s="26">
        <f>D137</f>
        <v>0</v>
      </c>
      <c r="E136" s="30">
        <f>E137</f>
        <v>0</v>
      </c>
      <c r="F136" s="26">
        <f>F137</f>
        <v>0</v>
      </c>
      <c r="G136" s="266"/>
    </row>
    <row r="137" spans="1:7" ht="18.75" customHeight="1">
      <c r="A137" s="273"/>
      <c r="B137" s="275"/>
      <c r="C137" s="272" t="s">
        <v>250</v>
      </c>
      <c r="D137" s="36">
        <v>0</v>
      </c>
      <c r="E137" s="39">
        <v>0</v>
      </c>
      <c r="F137" s="36">
        <f>E137-D137</f>
        <v>0</v>
      </c>
      <c r="G137" s="281"/>
    </row>
    <row r="138" spans="1:7" ht="24.75" customHeight="1">
      <c r="A138" s="639" t="s">
        <v>486</v>
      </c>
      <c r="B138" s="640"/>
      <c r="C138" s="641"/>
      <c r="D138" s="345">
        <f>D139+D161+D166+D171+D174+D181</f>
        <v>0</v>
      </c>
      <c r="E138" s="346">
        <f>E139+E161+E166+E171+E174+E181+E185+E178</f>
        <v>1536487</v>
      </c>
      <c r="F138" s="347">
        <f>E138-D138</f>
        <v>1536487</v>
      </c>
      <c r="G138" s="348"/>
    </row>
    <row r="139" spans="1:7" ht="18.75" customHeight="1">
      <c r="A139" s="250" t="s">
        <v>211</v>
      </c>
      <c r="B139" s="261"/>
      <c r="C139" s="261"/>
      <c r="D139" s="20">
        <f>D140+D147+D151</f>
        <v>0</v>
      </c>
      <c r="E139" s="262">
        <f>E140+E147+E151</f>
        <v>968761</v>
      </c>
      <c r="F139" s="403">
        <f>E139-D139</f>
        <v>968761</v>
      </c>
      <c r="G139" s="263"/>
    </row>
    <row r="140" spans="1:7" ht="18.75" customHeight="1">
      <c r="A140" s="273"/>
      <c r="B140" s="272" t="s">
        <v>212</v>
      </c>
      <c r="C140" s="312"/>
      <c r="D140" s="26">
        <f>SUM(D141:D146)</f>
        <v>0</v>
      </c>
      <c r="E140" s="30">
        <f>SUM(E141:E146)</f>
        <v>904229</v>
      </c>
      <c r="F140" s="26">
        <f>SUM(F141:F146)</f>
        <v>904229</v>
      </c>
      <c r="G140" s="266"/>
    </row>
    <row r="141" spans="1:7" ht="18.75" customHeight="1">
      <c r="A141" s="273"/>
      <c r="B141" s="275"/>
      <c r="C141" s="312" t="s">
        <v>213</v>
      </c>
      <c r="D141" s="36">
        <v>0</v>
      </c>
      <c r="E141" s="39">
        <v>568353</v>
      </c>
      <c r="F141" s="26">
        <f t="shared" ref="F141:F146" si="7">E141-D141</f>
        <v>568353</v>
      </c>
      <c r="G141" s="266"/>
    </row>
    <row r="142" spans="1:7" ht="18.75" customHeight="1">
      <c r="A142" s="273"/>
      <c r="B142" s="275"/>
      <c r="C142" s="312" t="s">
        <v>252</v>
      </c>
      <c r="D142" s="26">
        <v>0</v>
      </c>
      <c r="E142" s="30">
        <v>188286</v>
      </c>
      <c r="F142" s="26">
        <f t="shared" si="7"/>
        <v>188286</v>
      </c>
      <c r="G142" s="266"/>
    </row>
    <row r="143" spans="1:7" ht="18.75" customHeight="1">
      <c r="A143" s="255"/>
      <c r="B143" s="275"/>
      <c r="C143" s="294" t="s">
        <v>253</v>
      </c>
      <c r="D143" s="70">
        <v>0</v>
      </c>
      <c r="E143" s="71">
        <v>0</v>
      </c>
      <c r="F143" s="26">
        <f t="shared" si="7"/>
        <v>0</v>
      </c>
      <c r="G143" s="246"/>
    </row>
    <row r="144" spans="1:7" ht="18.75" customHeight="1">
      <c r="A144" s="273"/>
      <c r="B144" s="275"/>
      <c r="C144" s="312" t="s">
        <v>49</v>
      </c>
      <c r="D144" s="70">
        <v>0</v>
      </c>
      <c r="E144" s="71">
        <v>63053</v>
      </c>
      <c r="F144" s="26">
        <f t="shared" si="7"/>
        <v>63053</v>
      </c>
      <c r="G144" s="266"/>
    </row>
    <row r="145" spans="1:7" ht="18.75" customHeight="1">
      <c r="A145" s="255"/>
      <c r="B145" s="275"/>
      <c r="C145" s="312" t="s">
        <v>353</v>
      </c>
      <c r="D145" s="70">
        <v>0</v>
      </c>
      <c r="E145" s="71">
        <v>79737</v>
      </c>
      <c r="F145" s="26">
        <f t="shared" si="7"/>
        <v>79737</v>
      </c>
      <c r="G145" s="266"/>
    </row>
    <row r="146" spans="1:7" ht="18.75" customHeight="1">
      <c r="A146" s="255"/>
      <c r="B146" s="294"/>
      <c r="C146" s="312" t="s">
        <v>256</v>
      </c>
      <c r="D146" s="36">
        <v>0</v>
      </c>
      <c r="E146" s="39">
        <v>4800</v>
      </c>
      <c r="F146" s="26">
        <f t="shared" si="7"/>
        <v>4800</v>
      </c>
      <c r="G146" s="266"/>
    </row>
    <row r="147" spans="1:7" ht="18.75" customHeight="1">
      <c r="A147" s="273"/>
      <c r="B147" s="272" t="s">
        <v>214</v>
      </c>
      <c r="C147" s="312"/>
      <c r="D147" s="26">
        <f>SUM(D148:D150)</f>
        <v>0</v>
      </c>
      <c r="E147" s="30">
        <f>SUM(E148:E150)</f>
        <v>9220</v>
      </c>
      <c r="F147" s="26">
        <f>SUM(F148:F150)</f>
        <v>9220</v>
      </c>
      <c r="G147" s="404"/>
    </row>
    <row r="148" spans="1:7" ht="18.75" customHeight="1">
      <c r="A148" s="255"/>
      <c r="B148" s="275"/>
      <c r="C148" s="312" t="s">
        <v>215</v>
      </c>
      <c r="D148" s="26">
        <v>0</v>
      </c>
      <c r="E148" s="30">
        <v>3000</v>
      </c>
      <c r="F148" s="26">
        <f>E148-D148</f>
        <v>3000</v>
      </c>
      <c r="G148" s="266"/>
    </row>
    <row r="149" spans="1:7" ht="18.75" customHeight="1">
      <c r="A149" s="273"/>
      <c r="B149" s="275"/>
      <c r="C149" s="294" t="s">
        <v>216</v>
      </c>
      <c r="D149" s="70">
        <v>0</v>
      </c>
      <c r="E149" s="71">
        <v>3600</v>
      </c>
      <c r="F149" s="26">
        <f>E149-D149</f>
        <v>3600</v>
      </c>
      <c r="G149" s="246"/>
    </row>
    <row r="150" spans="1:7" ht="18.75" customHeight="1">
      <c r="A150" s="273"/>
      <c r="B150" s="294"/>
      <c r="C150" s="294" t="s">
        <v>217</v>
      </c>
      <c r="D150" s="26">
        <v>0</v>
      </c>
      <c r="E150" s="30">
        <v>2620</v>
      </c>
      <c r="F150" s="26">
        <f>E150-D150</f>
        <v>2620</v>
      </c>
      <c r="G150" s="246"/>
    </row>
    <row r="151" spans="1:7" ht="18.75" customHeight="1">
      <c r="A151" s="273"/>
      <c r="B151" s="275" t="s">
        <v>218</v>
      </c>
      <c r="C151" s="294"/>
      <c r="D151" s="70">
        <f>SUM(D152:D160)</f>
        <v>0</v>
      </c>
      <c r="E151" s="71">
        <f>SUM(E152:E160)</f>
        <v>55312</v>
      </c>
      <c r="F151" s="70">
        <f>E151-D151</f>
        <v>55312</v>
      </c>
      <c r="G151" s="246"/>
    </row>
    <row r="152" spans="1:7" ht="18.75" customHeight="1" thickBot="1">
      <c r="A152" s="282"/>
      <c r="B152" s="283"/>
      <c r="C152" s="356" t="s">
        <v>219</v>
      </c>
      <c r="D152" s="61">
        <v>0</v>
      </c>
      <c r="E152" s="62">
        <v>1360</v>
      </c>
      <c r="F152" s="61">
        <f>E152-D152</f>
        <v>1360</v>
      </c>
      <c r="G152" s="285"/>
    </row>
    <row r="153" spans="1:7" ht="18" customHeight="1" thickBot="1">
      <c r="A153" s="286" t="s">
        <v>209</v>
      </c>
      <c r="B153" s="286"/>
      <c r="C153" s="286"/>
      <c r="D153" s="53"/>
      <c r="E153" s="2"/>
      <c r="F153" s="54"/>
      <c r="G153" s="239" t="s">
        <v>159</v>
      </c>
    </row>
    <row r="154" spans="1:7" ht="30" customHeight="1">
      <c r="A154" s="240" t="s">
        <v>160</v>
      </c>
      <c r="B154" s="241" t="s">
        <v>161</v>
      </c>
      <c r="C154" s="241" t="s">
        <v>162</v>
      </c>
      <c r="D154" s="55" t="s">
        <v>6</v>
      </c>
      <c r="E154" s="11" t="s">
        <v>7</v>
      </c>
      <c r="F154" s="287" t="s">
        <v>163</v>
      </c>
      <c r="G154" s="243" t="s">
        <v>164</v>
      </c>
    </row>
    <row r="155" spans="1:7" ht="18.75" customHeight="1">
      <c r="A155" s="273" t="s">
        <v>251</v>
      </c>
      <c r="B155" s="275" t="s">
        <v>354</v>
      </c>
      <c r="C155" s="339" t="s">
        <v>220</v>
      </c>
      <c r="D155" s="26">
        <v>0</v>
      </c>
      <c r="E155" s="30">
        <v>20022</v>
      </c>
      <c r="F155" s="26">
        <f t="shared" ref="F155:F160" si="8">E155-D155</f>
        <v>20022</v>
      </c>
      <c r="G155" s="266"/>
    </row>
    <row r="156" spans="1:7" ht="18.75" customHeight="1">
      <c r="A156" s="273"/>
      <c r="B156" s="275"/>
      <c r="C156" s="312" t="s">
        <v>221</v>
      </c>
      <c r="D156" s="26">
        <v>0</v>
      </c>
      <c r="E156" s="30">
        <v>10448</v>
      </c>
      <c r="F156" s="26">
        <f t="shared" si="8"/>
        <v>10448</v>
      </c>
      <c r="G156" s="266"/>
    </row>
    <row r="157" spans="1:7" ht="18.75" customHeight="1">
      <c r="A157" s="273"/>
      <c r="B157" s="275"/>
      <c r="C157" s="312" t="s">
        <v>222</v>
      </c>
      <c r="D157" s="36">
        <v>0</v>
      </c>
      <c r="E157" s="39">
        <v>8861</v>
      </c>
      <c r="F157" s="26">
        <f t="shared" si="8"/>
        <v>8861</v>
      </c>
      <c r="G157" s="266"/>
    </row>
    <row r="158" spans="1:7" ht="18.75" customHeight="1">
      <c r="A158" s="273"/>
      <c r="B158" s="275"/>
      <c r="C158" s="312" t="s">
        <v>223</v>
      </c>
      <c r="D158" s="36">
        <v>0</v>
      </c>
      <c r="E158" s="39">
        <v>5950</v>
      </c>
      <c r="F158" s="26">
        <f t="shared" si="8"/>
        <v>5950</v>
      </c>
      <c r="G158" s="266"/>
    </row>
    <row r="159" spans="1:7" ht="18.75" customHeight="1">
      <c r="A159" s="273"/>
      <c r="B159" s="275"/>
      <c r="C159" s="312" t="s">
        <v>224</v>
      </c>
      <c r="D159" s="26">
        <v>0</v>
      </c>
      <c r="E159" s="30">
        <v>0</v>
      </c>
      <c r="F159" s="26">
        <f t="shared" si="8"/>
        <v>0</v>
      </c>
      <c r="G159" s="266"/>
    </row>
    <row r="160" spans="1:7" ht="18.75" customHeight="1">
      <c r="A160" s="293"/>
      <c r="B160" s="294"/>
      <c r="C160" s="312" t="s">
        <v>225</v>
      </c>
      <c r="D160" s="26">
        <v>0</v>
      </c>
      <c r="E160" s="30">
        <v>8671</v>
      </c>
      <c r="F160" s="26">
        <f t="shared" si="8"/>
        <v>8671</v>
      </c>
      <c r="G160" s="266"/>
    </row>
    <row r="161" spans="1:7" ht="18.75" customHeight="1">
      <c r="A161" s="250" t="s">
        <v>226</v>
      </c>
      <c r="B161" s="261"/>
      <c r="C161" s="261"/>
      <c r="D161" s="20">
        <f>D162</f>
        <v>0</v>
      </c>
      <c r="E161" s="262">
        <f>E162</f>
        <v>6000</v>
      </c>
      <c r="F161" s="20">
        <f>F162</f>
        <v>6000</v>
      </c>
      <c r="G161" s="263"/>
    </row>
    <row r="162" spans="1:7" ht="18.75" customHeight="1">
      <c r="A162" s="273"/>
      <c r="B162" s="272" t="s">
        <v>227</v>
      </c>
      <c r="C162" s="312"/>
      <c r="D162" s="26">
        <f>SUM(D163:D165)</f>
        <v>0</v>
      </c>
      <c r="E162" s="30">
        <f>SUM(E163:E165)</f>
        <v>6000</v>
      </c>
      <c r="F162" s="26">
        <f>SUM(F163:F165)</f>
        <v>6000</v>
      </c>
      <c r="G162" s="266"/>
    </row>
    <row r="163" spans="1:7" ht="18.75" customHeight="1">
      <c r="A163" s="273"/>
      <c r="B163" s="275"/>
      <c r="C163" s="312" t="s">
        <v>227</v>
      </c>
      <c r="D163" s="70">
        <v>0</v>
      </c>
      <c r="E163" s="71">
        <v>2000</v>
      </c>
      <c r="F163" s="26">
        <f>E163-D163</f>
        <v>2000</v>
      </c>
      <c r="G163" s="266"/>
    </row>
    <row r="164" spans="1:7" ht="18.75" customHeight="1">
      <c r="A164" s="273"/>
      <c r="B164" s="275"/>
      <c r="C164" s="312" t="s">
        <v>228</v>
      </c>
      <c r="D164" s="103">
        <v>0</v>
      </c>
      <c r="E164" s="104">
        <v>4000</v>
      </c>
      <c r="F164" s="26">
        <f>E164-D164</f>
        <v>4000</v>
      </c>
      <c r="G164" s="266"/>
    </row>
    <row r="165" spans="1:7" ht="18.75" customHeight="1">
      <c r="A165" s="273"/>
      <c r="B165" s="275"/>
      <c r="C165" s="256" t="s">
        <v>229</v>
      </c>
      <c r="D165" s="26">
        <v>0</v>
      </c>
      <c r="E165" s="30">
        <v>0</v>
      </c>
      <c r="F165" s="36">
        <f>E165-D165</f>
        <v>0</v>
      </c>
      <c r="G165" s="281"/>
    </row>
    <row r="166" spans="1:7" ht="18.75" customHeight="1">
      <c r="A166" s="250" t="s">
        <v>230</v>
      </c>
      <c r="B166" s="261"/>
      <c r="C166" s="261"/>
      <c r="D166" s="107">
        <f>D167</f>
        <v>0</v>
      </c>
      <c r="E166" s="297">
        <f>E167</f>
        <v>558746</v>
      </c>
      <c r="F166" s="20">
        <f>F167</f>
        <v>558746</v>
      </c>
      <c r="G166" s="263"/>
    </row>
    <row r="167" spans="1:7" ht="18.75" customHeight="1">
      <c r="A167" s="273"/>
      <c r="B167" s="275" t="s">
        <v>230</v>
      </c>
      <c r="C167" s="294"/>
      <c r="D167" s="70">
        <f>SUM(D168:D170)</f>
        <v>0</v>
      </c>
      <c r="E167" s="71">
        <f>SUM(E168:E170)</f>
        <v>558746</v>
      </c>
      <c r="F167" s="70">
        <f t="shared" ref="F167:F170" si="9">E167-D167</f>
        <v>558746</v>
      </c>
      <c r="G167" s="246"/>
    </row>
    <row r="168" spans="1:7" ht="22.5" customHeight="1">
      <c r="A168" s="273"/>
      <c r="B168" s="275"/>
      <c r="C168" s="405" t="s">
        <v>312</v>
      </c>
      <c r="D168" s="36">
        <v>0</v>
      </c>
      <c r="E168" s="39">
        <v>90730</v>
      </c>
      <c r="F168" s="70">
        <f t="shared" si="9"/>
        <v>90730</v>
      </c>
      <c r="G168" s="246"/>
    </row>
    <row r="169" spans="1:7" ht="18.75" customHeight="1">
      <c r="A169" s="273"/>
      <c r="B169" s="275"/>
      <c r="C169" s="406" t="s">
        <v>504</v>
      </c>
      <c r="D169" s="36">
        <v>0</v>
      </c>
      <c r="E169" s="39">
        <v>173918</v>
      </c>
      <c r="F169" s="70">
        <f t="shared" si="9"/>
        <v>173918</v>
      </c>
      <c r="G169" s="246"/>
    </row>
    <row r="170" spans="1:7" ht="18.75" customHeight="1">
      <c r="A170" s="273"/>
      <c r="B170" s="275"/>
      <c r="C170" s="406" t="s">
        <v>505</v>
      </c>
      <c r="D170" s="26">
        <v>0</v>
      </c>
      <c r="E170" s="30">
        <v>294098</v>
      </c>
      <c r="F170" s="26">
        <f t="shared" si="9"/>
        <v>294098</v>
      </c>
      <c r="G170" s="246"/>
    </row>
    <row r="171" spans="1:7" ht="18.75" customHeight="1">
      <c r="A171" s="250" t="s">
        <v>241</v>
      </c>
      <c r="B171" s="276"/>
      <c r="C171" s="261"/>
      <c r="D171" s="107">
        <f t="shared" ref="D171:F172" si="10">D172</f>
        <v>0</v>
      </c>
      <c r="E171" s="297">
        <f t="shared" si="10"/>
        <v>0</v>
      </c>
      <c r="F171" s="107">
        <f t="shared" si="10"/>
        <v>0</v>
      </c>
      <c r="G171" s="298"/>
    </row>
    <row r="172" spans="1:7" ht="18.75" customHeight="1">
      <c r="A172" s="273"/>
      <c r="B172" s="272" t="s">
        <v>241</v>
      </c>
      <c r="C172" s="312"/>
      <c r="D172" s="26">
        <f t="shared" si="10"/>
        <v>0</v>
      </c>
      <c r="E172" s="30">
        <f t="shared" si="10"/>
        <v>0</v>
      </c>
      <c r="F172" s="26">
        <f t="shared" si="10"/>
        <v>0</v>
      </c>
      <c r="G172" s="266"/>
    </row>
    <row r="173" spans="1:7" ht="18.75" customHeight="1">
      <c r="A173" s="293"/>
      <c r="B173" s="294"/>
      <c r="C173" s="312" t="s">
        <v>241</v>
      </c>
      <c r="D173" s="26">
        <v>0</v>
      </c>
      <c r="E173" s="30">
        <v>0</v>
      </c>
      <c r="F173" s="26">
        <f>E173-D173</f>
        <v>0</v>
      </c>
      <c r="G173" s="266"/>
    </row>
    <row r="174" spans="1:7" ht="18.75" customHeight="1">
      <c r="A174" s="250" t="s">
        <v>242</v>
      </c>
      <c r="B174" s="296"/>
      <c r="C174" s="296"/>
      <c r="D174" s="107">
        <f>D175</f>
        <v>0</v>
      </c>
      <c r="E174" s="297">
        <f>E175</f>
        <v>0</v>
      </c>
      <c r="F174" s="107">
        <f>F175</f>
        <v>0</v>
      </c>
      <c r="G174" s="298"/>
    </row>
    <row r="175" spans="1:7" ht="18.75" customHeight="1">
      <c r="A175" s="273"/>
      <c r="B175" s="272" t="s">
        <v>243</v>
      </c>
      <c r="C175" s="312"/>
      <c r="D175" s="26">
        <f>SUM(D176:D177)</f>
        <v>0</v>
      </c>
      <c r="E175" s="30">
        <f>SUM(E176:E177)</f>
        <v>0</v>
      </c>
      <c r="F175" s="26">
        <v>0</v>
      </c>
      <c r="G175" s="266"/>
    </row>
    <row r="176" spans="1:7" ht="18.75" customHeight="1">
      <c r="A176" s="273"/>
      <c r="B176" s="275"/>
      <c r="C176" s="312" t="s">
        <v>244</v>
      </c>
      <c r="D176" s="26">
        <v>0</v>
      </c>
      <c r="E176" s="30">
        <v>0</v>
      </c>
      <c r="F176" s="26">
        <f>E176-D176</f>
        <v>0</v>
      </c>
      <c r="G176" s="266"/>
    </row>
    <row r="177" spans="1:7" ht="18.75" customHeight="1">
      <c r="A177" s="293"/>
      <c r="B177" s="294"/>
      <c r="C177" s="312" t="s">
        <v>245</v>
      </c>
      <c r="D177" s="26">
        <v>0</v>
      </c>
      <c r="E177" s="30">
        <v>0</v>
      </c>
      <c r="F177" s="26">
        <f>E177-D177</f>
        <v>0</v>
      </c>
      <c r="G177" s="266"/>
    </row>
    <row r="178" spans="1:7" ht="18.75" customHeight="1">
      <c r="A178" s="250" t="s">
        <v>506</v>
      </c>
      <c r="B178" s="276"/>
      <c r="C178" s="261"/>
      <c r="D178" s="107">
        <f t="shared" ref="D178:F179" si="11">D179</f>
        <v>0</v>
      </c>
      <c r="E178" s="297">
        <f t="shared" si="11"/>
        <v>450</v>
      </c>
      <c r="F178" s="107">
        <f t="shared" si="11"/>
        <v>450</v>
      </c>
      <c r="G178" s="298"/>
    </row>
    <row r="179" spans="1:7" ht="18.75" customHeight="1">
      <c r="A179" s="273"/>
      <c r="B179" s="272" t="s">
        <v>506</v>
      </c>
      <c r="C179" s="312"/>
      <c r="D179" s="26">
        <f>D180</f>
        <v>0</v>
      </c>
      <c r="E179" s="30">
        <f t="shared" si="11"/>
        <v>450</v>
      </c>
      <c r="F179" s="26">
        <f t="shared" si="11"/>
        <v>450</v>
      </c>
      <c r="G179" s="266"/>
    </row>
    <row r="180" spans="1:7" ht="18.75" customHeight="1">
      <c r="A180" s="293"/>
      <c r="B180" s="294"/>
      <c r="C180" s="312" t="s">
        <v>506</v>
      </c>
      <c r="D180" s="26">
        <v>0</v>
      </c>
      <c r="E180" s="30">
        <v>450</v>
      </c>
      <c r="F180" s="26">
        <f>E180-D180</f>
        <v>450</v>
      </c>
      <c r="G180" s="266"/>
    </row>
    <row r="181" spans="1:7" ht="18.75" customHeight="1">
      <c r="A181" s="407" t="s">
        <v>359</v>
      </c>
      <c r="B181" s="296"/>
      <c r="C181" s="296"/>
      <c r="D181" s="107">
        <f>D182</f>
        <v>0</v>
      </c>
      <c r="E181" s="297">
        <f>E182</f>
        <v>2530</v>
      </c>
      <c r="F181" s="107">
        <f>F182</f>
        <v>2530</v>
      </c>
      <c r="G181" s="298"/>
    </row>
    <row r="182" spans="1:7" ht="18.75" customHeight="1">
      <c r="A182" s="273"/>
      <c r="B182" s="272" t="s">
        <v>247</v>
      </c>
      <c r="C182" s="312"/>
      <c r="D182" s="26">
        <f>SUM(D183:D184)</f>
        <v>0</v>
      </c>
      <c r="E182" s="30">
        <f>SUM(E183:E184)</f>
        <v>2530</v>
      </c>
      <c r="F182" s="26">
        <f>SUM(F183:F184)</f>
        <v>2530</v>
      </c>
      <c r="G182" s="266"/>
    </row>
    <row r="183" spans="1:7" ht="18.75" customHeight="1">
      <c r="A183" s="273"/>
      <c r="B183" s="275"/>
      <c r="C183" s="312" t="s">
        <v>248</v>
      </c>
      <c r="D183" s="36">
        <v>0</v>
      </c>
      <c r="E183" s="39">
        <v>0</v>
      </c>
      <c r="F183" s="26">
        <f>E183-D183</f>
        <v>0</v>
      </c>
      <c r="G183" s="266"/>
    </row>
    <row r="184" spans="1:7" ht="18.75" customHeight="1">
      <c r="A184" s="273"/>
      <c r="B184" s="275"/>
      <c r="C184" s="312" t="s">
        <v>249</v>
      </c>
      <c r="D184" s="26">
        <v>0</v>
      </c>
      <c r="E184" s="30">
        <v>2530</v>
      </c>
      <c r="F184" s="26">
        <f>E184-D184</f>
        <v>2530</v>
      </c>
      <c r="G184" s="266"/>
    </row>
    <row r="185" spans="1:7" ht="18.75" customHeight="1">
      <c r="A185" s="250" t="s">
        <v>197</v>
      </c>
      <c r="B185" s="261"/>
      <c r="C185" s="261"/>
      <c r="D185" s="107">
        <f>D186</f>
        <v>0</v>
      </c>
      <c r="E185" s="297">
        <f>E186</f>
        <v>0</v>
      </c>
      <c r="F185" s="20">
        <f>F186</f>
        <v>0</v>
      </c>
      <c r="G185" s="263"/>
    </row>
    <row r="186" spans="1:7" ht="18.75" customHeight="1">
      <c r="A186" s="273"/>
      <c r="B186" s="272" t="s">
        <v>197</v>
      </c>
      <c r="C186" s="272"/>
      <c r="D186" s="36">
        <f>SUM(D187)</f>
        <v>0</v>
      </c>
      <c r="E186" s="39">
        <f>SUM(E187)</f>
        <v>0</v>
      </c>
      <c r="F186" s="36">
        <f>SUM(F187)</f>
        <v>0</v>
      </c>
      <c r="G186" s="281"/>
    </row>
    <row r="187" spans="1:7" ht="18.75" customHeight="1" thickBot="1">
      <c r="A187" s="282"/>
      <c r="B187" s="283"/>
      <c r="C187" s="356" t="s">
        <v>250</v>
      </c>
      <c r="D187" s="61">
        <v>0</v>
      </c>
      <c r="E187" s="62">
        <v>0</v>
      </c>
      <c r="F187" s="61">
        <f>E187-D187</f>
        <v>0</v>
      </c>
      <c r="G187" s="285"/>
    </row>
  </sheetData>
  <sheetProtection selectLockedCells="1"/>
  <protectedRanges>
    <protectedRange sqref="E176" name="범위1"/>
    <protectedRange sqref="E9:E16" name="범위1_1"/>
    <protectedRange sqref="E23:E25" name="범위1_2"/>
    <protectedRange sqref="E28:E29" name="범위1_3"/>
    <protectedRange sqref="E39" name="범위1_4"/>
    <protectedRange sqref="E48" name="범위1_5"/>
    <protectedRange sqref="E49" name="범위1_6"/>
    <protectedRange sqref="E50" name="범위1_7"/>
    <protectedRange sqref="E43:E44" name="범위1_8"/>
    <protectedRange sqref="E60" name="범위1_13"/>
    <protectedRange sqref="E64" name="범위1_14"/>
    <protectedRange sqref="E55" name="범위1_15"/>
    <protectedRange sqref="E67" name="범위1_16"/>
    <protectedRange sqref="E70:E71" name="범위1_17"/>
    <protectedRange sqref="E74:E76" name="범위1_18"/>
    <protectedRange sqref="E83:E84" name="범위1_19"/>
    <protectedRange sqref="E85" name="범위1_20"/>
    <protectedRange sqref="E86:E88" name="범위1_21"/>
    <protectedRange sqref="E90" name="범위1_23"/>
    <protectedRange sqref="E92" name="범위1_24"/>
    <protectedRange sqref="E94:E100" name="범위1_25"/>
    <protectedRange sqref="E103:E105" name="범위1_26"/>
    <protectedRange sqref="E108:E110" name="범위1_27"/>
    <protectedRange sqref="E111:E113" name="범위1_28"/>
    <protectedRange sqref="E116:E120" name="범위1_29"/>
    <protectedRange sqref="E130" name="범위1_30"/>
    <protectedRange sqref="E133:E134" name="범위1_31"/>
    <protectedRange sqref="E141:E142" name="범위1_39"/>
    <protectedRange sqref="E144:E146" name="범위1_40"/>
    <protectedRange sqref="E148" name="범위1_41"/>
    <protectedRange sqref="E150" name="범위1_42"/>
    <protectedRange sqref="E152 E155" name="범위1_43"/>
    <protectedRange sqref="E157" name="범위1_44"/>
    <protectedRange sqref="E160:E162" name="범위1_45"/>
    <protectedRange sqref="E165:E167" name="범위1_46"/>
    <protectedRange sqref="E181" name="범위1_47"/>
    <protectedRange sqref="E168:E170" name="범위1_46_1"/>
    <protectedRange sqref="D4:E4 E35 E78 E115 E154" name="범위1_1_1_1"/>
    <protectedRange sqref="D176" name="범위1_9"/>
    <protectedRange sqref="D9:D16" name="범위1_1_1"/>
    <protectedRange sqref="D23:D25" name="범위1_2_1"/>
    <protectedRange sqref="D28:D29" name="범위1_3_1"/>
    <protectedRange sqref="D39" name="범위1_4_1"/>
    <protectedRange sqref="D48" name="범위1_5_1"/>
    <protectedRange sqref="D49" name="범위1_6_1"/>
    <protectedRange sqref="D50" name="범위1_7_1"/>
    <protectedRange sqref="D43:D44" name="범위1_8_1"/>
    <protectedRange sqref="D60" name="범위1_13_1"/>
    <protectedRange sqref="D64" name="범위1_14_1"/>
    <protectedRange sqref="D55" name="범위1_15_1"/>
    <protectedRange sqref="D67" name="범위1_16_1"/>
    <protectedRange sqref="D70:D71" name="범위1_17_1"/>
    <protectedRange sqref="D74:D76" name="범위1_18_1"/>
    <protectedRange sqref="D83:D84" name="범위1_19_1"/>
    <protectedRange sqref="D85" name="범위1_20_1"/>
    <protectedRange sqref="D86:D88" name="범위1_21_1"/>
    <protectedRange sqref="D90" name="범위1_23_1"/>
    <protectedRange sqref="D92" name="범위1_24_1"/>
    <protectedRange sqref="D94:D100" name="범위1_25_1"/>
    <protectedRange sqref="D103:D105" name="범위1_26_1"/>
    <protectedRange sqref="D108:D110" name="범위1_27_1"/>
    <protectedRange sqref="D111:D113" name="범위1_28_1"/>
    <protectedRange sqref="D116:D120" name="범위1_29_1"/>
    <protectedRange sqref="D130" name="범위1_30_1"/>
    <protectedRange sqref="D133:D134" name="범위1_31_1"/>
    <protectedRange sqref="D141:D142" name="범위1_39_1"/>
    <protectedRange sqref="D144:D146" name="범위1_40_1"/>
    <protectedRange sqref="D148" name="범위1_41_1"/>
    <protectedRange sqref="D150" name="범위1_42_1"/>
    <protectedRange sqref="D152 D155" name="범위1_43_1"/>
    <protectedRange sqref="D157" name="범위1_44_1"/>
    <protectedRange sqref="D160" name="범위1_45_1"/>
    <protectedRange sqref="D165" name="범위1_46_2"/>
    <protectedRange sqref="D168:D170" name="범위1_46_1_1"/>
    <protectedRange sqref="D35 D78 D115 D154" name="범위1_1_1_1_5"/>
    <protectedRange sqref="D161:D162" name="범위1_45_1_1"/>
    <protectedRange sqref="D166:D167" name="범위1_46_2_1"/>
    <protectedRange sqref="D181" name="범위1_47_1"/>
  </protectedRanges>
  <mergeCells count="7">
    <mergeCell ref="A138:C138"/>
    <mergeCell ref="A1:G1"/>
    <mergeCell ref="A5:C5"/>
    <mergeCell ref="A6:C6"/>
    <mergeCell ref="A51:C51"/>
    <mergeCell ref="A79:C79"/>
    <mergeCell ref="A80:C8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 alignWithMargins="0">
    <oddFooter>&amp;C - &amp;P+139 -</oddFooter>
  </headerFooter>
  <rowBreaks count="4" manualBreakCount="4">
    <brk id="33" max="6" man="1"/>
    <brk id="76" max="6" man="1"/>
    <brk id="113" max="6" man="1"/>
    <brk id="1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 지정된 범위</vt:lpstr>
      </vt:variant>
      <vt:variant>
        <vt:i4>12</vt:i4>
      </vt:variant>
    </vt:vector>
  </HeadingPairs>
  <TitlesOfParts>
    <vt:vector size="31" baseType="lpstr">
      <vt:lpstr>법인</vt:lpstr>
      <vt:lpstr>자비마을</vt:lpstr>
      <vt:lpstr>복지마을</vt:lpstr>
      <vt:lpstr>행복마을</vt:lpstr>
      <vt:lpstr>성북장복</vt:lpstr>
      <vt:lpstr>이천장복 </vt:lpstr>
      <vt:lpstr>관악</vt:lpstr>
      <vt:lpstr>삼전</vt:lpstr>
      <vt:lpstr>덕양행신</vt:lpstr>
      <vt:lpstr>행복플러스1,2층</vt:lpstr>
      <vt:lpstr>행복플러스3층</vt:lpstr>
      <vt:lpstr>햇비보호작업장</vt:lpstr>
      <vt:lpstr>율곡어린이집</vt:lpstr>
      <vt:lpstr>번2동어린이집</vt:lpstr>
      <vt:lpstr>중계1동어린이집</vt:lpstr>
      <vt:lpstr>삼전어린이집</vt:lpstr>
      <vt:lpstr>송파키움센터</vt:lpstr>
      <vt:lpstr>성북1</vt:lpstr>
      <vt:lpstr>성북2</vt:lpstr>
      <vt:lpstr>관악!Print_Area</vt:lpstr>
      <vt:lpstr>덕양행신!Print_Area</vt:lpstr>
      <vt:lpstr>번2동어린이집!Print_Area</vt:lpstr>
      <vt:lpstr>법인!Print_Area</vt:lpstr>
      <vt:lpstr>삼전!Print_Area</vt:lpstr>
      <vt:lpstr>삼전어린이집!Print_Area</vt:lpstr>
      <vt:lpstr>성북1!Print_Area</vt:lpstr>
      <vt:lpstr>성북2!Print_Area</vt:lpstr>
      <vt:lpstr>성북장복!Print_Area</vt:lpstr>
      <vt:lpstr>율곡어린이집!Print_Area</vt:lpstr>
      <vt:lpstr>'이천장복 '!Print_Area</vt:lpstr>
      <vt:lpstr>중계1동어린이집!Print_Area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이해송</dc:creator>
  <cp:lastModifiedBy>이해송</cp:lastModifiedBy>
  <cp:lastPrinted>2020-11-10T10:33:53Z</cp:lastPrinted>
  <dcterms:created xsi:type="dcterms:W3CDTF">2020-10-22T04:07:42Z</dcterms:created>
  <dcterms:modified xsi:type="dcterms:W3CDTF">2020-11-11T10:10:52Z</dcterms:modified>
</cp:coreProperties>
</file>